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avid\Desktop\"/>
    </mc:Choice>
  </mc:AlternateContent>
  <xr:revisionPtr revIDLastSave="0" documentId="13_ncr:1_{B0760B97-37A0-4E4F-926A-55F6656DE02B}" xr6:coauthVersionLast="47" xr6:coauthVersionMax="47" xr10:uidLastSave="{00000000-0000-0000-0000-000000000000}"/>
  <bookViews>
    <workbookView xWindow="-108" yWindow="-108" windowWidth="23256" windowHeight="12576" tabRatio="667" firstSheet="10" activeTab="13"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1" l="1"/>
  <c r="G4" i="21"/>
  <c r="I4" i="21"/>
  <c r="K4" i="21"/>
  <c r="M4" i="21"/>
  <c r="O4" i="21"/>
  <c r="Q4" i="21"/>
  <c r="S4" i="21"/>
  <c r="U4" i="21"/>
  <c r="Y4" i="21"/>
  <c r="AA4" i="21"/>
  <c r="AC4" i="21"/>
  <c r="AE4" i="21"/>
  <c r="AG4" i="21"/>
  <c r="AI4" i="21"/>
  <c r="AK4" i="21"/>
  <c r="AM4" i="21"/>
  <c r="AR4" i="21"/>
  <c r="E5" i="21"/>
  <c r="G5" i="21"/>
  <c r="I5" i="21"/>
  <c r="K5" i="21"/>
  <c r="M5" i="21"/>
  <c r="O5" i="21"/>
  <c r="Q5" i="21"/>
  <c r="S5" i="21"/>
  <c r="U5" i="21"/>
  <c r="Y5" i="21"/>
  <c r="AA5" i="21"/>
  <c r="AC5" i="21"/>
  <c r="AE5" i="21"/>
  <c r="AG5" i="21"/>
  <c r="AI5" i="21"/>
  <c r="AK5" i="21"/>
  <c r="AM5" i="21"/>
  <c r="AR5" i="21"/>
  <c r="D4" i="22"/>
  <c r="K4" i="22"/>
  <c r="M4" i="22"/>
  <c r="E6" i="21"/>
  <c r="G6" i="21"/>
  <c r="I6" i="21"/>
  <c r="K6" i="21"/>
  <c r="M6" i="21"/>
  <c r="O6" i="21"/>
  <c r="Q6" i="21"/>
  <c r="S6" i="21"/>
  <c r="U6" i="21"/>
  <c r="Y6" i="21"/>
  <c r="AA6" i="21"/>
  <c r="AC6" i="21"/>
  <c r="AE6" i="21"/>
  <c r="AG6" i="21"/>
  <c r="AI6" i="21"/>
  <c r="AK6" i="21"/>
  <c r="AM6" i="21"/>
  <c r="AR6" i="21"/>
  <c r="E4" i="20"/>
  <c r="G4" i="20"/>
  <c r="I4" i="20"/>
  <c r="K4" i="20"/>
  <c r="M4" i="20"/>
  <c r="O4" i="20"/>
  <c r="Q4" i="20"/>
  <c r="U4" i="20"/>
  <c r="W4" i="20"/>
  <c r="Y4" i="20"/>
  <c r="AA4" i="20"/>
  <c r="AC4" i="20"/>
  <c r="AE4" i="20"/>
  <c r="AJ4" i="20"/>
  <c r="C31" i="23" l="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27" i="23"/>
  <c r="C23" i="23"/>
  <c r="C21" i="23"/>
  <c r="C17" i="23"/>
  <c r="C13" i="23"/>
  <c r="C9" i="23"/>
  <c r="C8" i="23"/>
  <c r="C7" i="23"/>
  <c r="C6" i="23"/>
  <c r="C4" i="23"/>
  <c r="C2" i="23"/>
  <c r="C11" i="16"/>
  <c r="C10" i="16"/>
  <c r="C7" i="16"/>
  <c r="C6" i="16"/>
  <c r="C5" i="16"/>
  <c r="C2" i="16"/>
  <c r="C39" i="7"/>
  <c r="C36" i="7"/>
  <c r="C33" i="7"/>
  <c r="C32" i="7"/>
  <c r="C31" i="7"/>
  <c r="C26" i="7"/>
  <c r="C25" i="7"/>
  <c r="C24" i="7"/>
  <c r="C21" i="7"/>
  <c r="C20" i="7"/>
  <c r="C19" i="7"/>
  <c r="C14" i="7"/>
  <c r="C13" i="7"/>
  <c r="C12" i="7"/>
  <c r="C9" i="7"/>
  <c r="C8" i="7"/>
  <c r="C7" i="7"/>
  <c r="C2" i="7"/>
  <c r="C25" i="4" l="1"/>
  <c r="C23" i="4"/>
  <c r="C19" i="4"/>
  <c r="C3" i="4"/>
  <c r="C4" i="4"/>
  <c r="C29" i="4" l="1"/>
  <c r="C27" i="4"/>
  <c r="C22" i="4"/>
  <c r="C20" i="4"/>
  <c r="C17" i="4"/>
  <c r="C8" i="4"/>
  <c r="C2" i="4"/>
  <c r="C30" i="7"/>
  <c r="C18" i="7"/>
  <c r="C6" i="7"/>
</calcChain>
</file>

<file path=xl/sharedStrings.xml><?xml version="1.0" encoding="utf-8"?>
<sst xmlns="http://schemas.openxmlformats.org/spreadsheetml/2006/main" count="1081" uniqueCount="706">
  <si>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</si>
  <si>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</si>
  <si>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</si>
  <si>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</si>
  <si>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</si>
  <si>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</si>
  <si>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</si>
  <si>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</si>
  <si>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</si>
  <si>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</si>
  <si>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</si>
  <si>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</si>
  <si>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</si>
  <si>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</si>
  <si>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1.7.2. Kod povećanja temeljnog kapitala omogućeno je pravo prvenstva postojećim dioničarima</t>
  </si>
  <si>
    <t>1.8. Smanjenje temeljnog kapitala tijekom godine</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</si>
  <si>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</si>
  <si>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</si>
  <si>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</si>
  <si>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</si>
  <si>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</si>
  <si>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</si>
  <si>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</si>
  <si>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</si>
  <si>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</si>
  <si>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</si>
  <si>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</si>
  <si>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</si>
  <si>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</si>
  <si>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</si>
  <si>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</si>
  <si>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</si>
  <si>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</si>
  <si>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</si>
  <si>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</si>
  <si>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</si>
  <si>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</si>
  <si>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</si>
  <si>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</si>
  <si>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</si>
  <si>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</si>
  <si>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</si>
  <si>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</si>
  <si>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</si>
  <si>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</si>
  <si>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</si>
  <si>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</si>
  <si>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</si>
  <si>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</si>
  <si>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</si>
  <si>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</si>
  <si>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</si>
  <si>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</si>
  <si>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</si>
  <si>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</si>
  <si>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</si>
  <si>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</si>
  <si>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</si>
  <si>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</si>
  <si>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</si>
  <si>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</si>
  <si>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</si>
  <si>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</si>
  <si>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</si>
  <si>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</si>
  <si>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</si>
  <si>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</si>
  <si>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</si>
  <si>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</si>
  <si>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</si>
  <si>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</si>
  <si>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</si>
  <si>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</si>
  <si>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</si>
  <si>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</si>
  <si>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</si>
  <si>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</si>
  <si>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</si>
  <si>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</si>
  <si>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</si>
  <si>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</si>
  <si>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</si>
  <si>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</si>
  <si>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</si>
  <si>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</si>
  <si>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</si>
  <si>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</si>
  <si>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</si>
  <si>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</si>
  <si>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</si>
  <si>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</si>
  <si>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</si>
  <si>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</si>
  <si>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</si>
  <si>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</si>
  <si>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</si>
  <si>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</si>
  <si>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</si>
  <si>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</si>
  <si>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</si>
  <si>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</si>
  <si>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</si>
  <si>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</si>
  <si>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</si>
  <si>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</si>
  <si>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</si>
  <si>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</si>
  <si>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</si>
  <si>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</si>
  <si>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</si>
  <si>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</si>
  <si>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</si>
  <si>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</si>
  <si>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</si>
  <si>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</si>
  <si>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</si>
  <si>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</si>
  <si>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</si>
  <si>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</si>
  <si>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</si>
  <si>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10.2. Izdavatelj je otpuštao vlastite dionice tijekom godine</t>
  </si>
  <si>
    <t>11.1. Naziv revizorskog društva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</si>
  <si>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</si>
  <si>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</si>
  <si>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</si>
  <si>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</si>
  <si>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</si>
  <si>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</si>
  <si>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</si>
  <si>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</si>
  <si>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</si>
  <si>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</si>
  <si>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</si>
  <si>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</si>
  <si>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</si>
  <si>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</si>
  <si>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</si>
  <si>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</si>
  <si>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</si>
  <si>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</si>
  <si>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</si>
  <si>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</si>
  <si>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</si>
  <si>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</si>
  <si>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</si>
  <si>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</si>
  <si>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</si>
  <si>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</si>
  <si>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</si>
  <si>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</si>
  <si>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</si>
  <si>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</si>
  <si>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</si>
  <si>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</si>
  <si>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</si>
  <si>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</si>
  <si>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</si>
  <si>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</si>
  <si>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</si>
  <si>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</si>
  <si>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</si>
  <si>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</si>
  <si>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</si>
  <si>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</si>
  <si>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</si>
  <si>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</si>
  <si>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</si>
  <si>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</si>
  <si>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</si>
  <si>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</si>
  <si>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</si>
  <si>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</si>
  <si>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</si>
  <si>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</si>
  <si>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</si>
  <si>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</si>
  <si>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</si>
  <si>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</si>
  <si>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</si>
  <si>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</si>
  <si>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</si>
  <si>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</si>
  <si>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</si>
  <si>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</si>
  <si>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</si>
  <si>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</si>
  <si>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</si>
  <si>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</si>
  <si>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</si>
  <si>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</si>
  <si>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</si>
  <si>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</si>
  <si>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</si>
  <si>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</si>
  <si>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</si>
  <si>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</si>
  <si>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</si>
  <si>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</si>
  <si>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</si>
  <si>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</si>
  <si>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</si>
  <si>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</si>
  <si>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</si>
  <si>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</si>
  <si>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</si>
  <si>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</si>
  <si>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</si>
  <si>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</si>
  <si>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</si>
  <si>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</si>
  <si>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</si>
  <si>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</si>
  <si>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</si>
  <si>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</si>
  <si>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</si>
  <si>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</si>
  <si>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</si>
  <si>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</si>
  <si>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</si>
  <si>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</si>
  <si>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</si>
  <si>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</si>
  <si>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</si>
  <si>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</si>
  <si>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</si>
  <si>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</si>
  <si>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</si>
  <si>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</si>
  <si>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</si>
  <si>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</si>
  <si>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</si>
  <si>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</si>
  <si>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</si>
  <si>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</si>
  <si>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</si>
  <si>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</si>
  <si>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</si>
  <si>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</si>
  <si>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</si>
  <si>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</si>
  <si>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</si>
  <si>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</si>
  <si>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</si>
  <si>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</si>
  <si>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</si>
  <si>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</si>
  <si>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</si>
  <si>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</si>
  <si>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</si>
  <si>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</si>
  <si>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</si>
  <si>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</si>
  <si>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</si>
  <si>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7.7. Tijekom godine isplaćene su otpremnine članovima uprave</t>
  </si>
  <si>
    <t>7.8. Tijekom godine članovima uprave su isplaćivani ostali primici</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</si>
  <si>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</si>
  <si>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</si>
  <si>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</si>
  <si>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</si>
  <si>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</si>
  <si>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</si>
  <si>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7.14. Članovima nadzornog odbora isplaćeni su ostali primici tijekom godine</t>
  </si>
  <si>
    <t>7.15. Godišnji izvještaj o primicima članovima nadzornog odbora podnosi se glavnoj skupštini</t>
  </si>
  <si>
    <t>7.16. Više rukovodstvo ostvarilo je primitke tijekom godine</t>
  </si>
  <si>
    <t>7.19. Tijekom godine ugovorene su otpremnine višem rukovodstvu</t>
  </si>
  <si>
    <t>7.20. Tijekom godine isplaćene su otpremnine višem rukovodstvu</t>
  </si>
  <si>
    <t>7.21. Tijekom godine isplaćeni su ostali primici višem rukovodstvu</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</si>
  <si>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</si>
  <si>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</si>
  <si>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</si>
  <si>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</si>
  <si>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</si>
  <si>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</si>
  <si>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</si>
  <si>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</si>
  <si>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</si>
  <si>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</si>
  <si>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</si>
  <si>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</si>
  <si>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</si>
  <si>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</si>
  <si>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</si>
  <si>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</si>
  <si>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</si>
  <si>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</si>
  <si>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</si>
  <si>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</si>
  <si>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</si>
  <si>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</si>
  <si>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</si>
  <si>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</si>
  <si>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</si>
  <si>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</si>
  <si>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</si>
  <si>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</si>
  <si>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</si>
  <si>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</si>
  <si>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</si>
  <si>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</si>
  <si>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</si>
  <si>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</si>
  <si>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</si>
  <si>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</si>
  <si>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</si>
  <si>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</si>
  <si>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</si>
  <si>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</si>
  <si>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</si>
  <si>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</si>
  <si>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</si>
  <si>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</si>
  <si>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</si>
  <si>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</si>
  <si>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</si>
  <si>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</si>
  <si>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</si>
  <si>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</si>
  <si>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</si>
  <si>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</si>
  <si>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</si>
  <si>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</si>
  <si>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</si>
  <si>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</si>
  <si>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</si>
  <si>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</si>
  <si>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</si>
  <si>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</si>
  <si>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</si>
  <si>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</si>
  <si>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</si>
  <si>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</si>
  <si>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</si>
  <si>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</si>
  <si>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</si>
  <si>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</si>
  <si>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</si>
  <si>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</si>
  <si>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</si>
  <si>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</si>
  <si>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</si>
  <si>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</si>
  <si>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</si>
  <si>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</si>
  <si>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</si>
  <si>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</si>
  <si>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</si>
  <si>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</si>
  <si>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</si>
  <si>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</si>
  <si>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</si>
  <si>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</si>
  <si>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</si>
  <si>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</si>
  <si>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</si>
  <si>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</si>
  <si>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</si>
  <si>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</si>
  <si>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</si>
  <si>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</si>
  <si>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7.12.1. Mjesto javne objave detaljnih podataka o svim primicima za svakog člana nadzornog odbora</t>
  </si>
  <si>
    <t>14.1. Način podjele dobiti</t>
  </si>
  <si>
    <t>14.2. Izdavatelj je donio odluku o isplati dividende ili predujma dividende tijekom godine</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</si>
  <si>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</si>
  <si>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</si>
  <si>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</si>
  <si>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10.3. Izdavatelj ima Program otkupa vlastitih dionica</t>
  </si>
  <si>
    <t>10.4. Datum usvajanja Programa otkupa vlastitih dionica</t>
  </si>
  <si>
    <t>10.5. Izdavatelj je stjecao vlastite dionice izvan uređenog tržišta ZSE</t>
  </si>
  <si>
    <t>10.6. Izdavatelj je otpuštao vlastite dionice izvan uređenog tržišta ZSE</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</si>
  <si>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</si>
  <si>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</si>
  <si>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</si>
  <si>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</si>
  <si>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</si>
  <si>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</si>
  <si>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</si>
  <si>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</si>
  <si>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</si>
  <si>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</si>
  <si>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</si>
  <si>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</si>
  <si>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</si>
  <si>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</si>
  <si>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</si>
  <si>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</si>
  <si>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</si>
  <si>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</si>
  <si>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</si>
  <si>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</si>
  <si>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</si>
  <si>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</si>
  <si>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</si>
  <si>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</si>
  <si>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</si>
  <si>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</si>
  <si>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</si>
  <si>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</si>
  <si>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</si>
  <si>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</si>
  <si>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</si>
  <si>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</si>
  <si>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</si>
  <si>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</si>
  <si>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</si>
  <si>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</si>
  <si>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</si>
  <si>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</si>
  <si>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</si>
  <si>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</si>
  <si>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</si>
  <si>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</si>
  <si>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</si>
  <si>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</si>
  <si>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</si>
  <si>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</si>
  <si>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</si>
  <si>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</si>
  <si>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</si>
  <si>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</si>
  <si>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</si>
  <si>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</si>
  <si>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</si>
  <si>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</si>
  <si>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</si>
  <si>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</si>
  <si>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</si>
  <si>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</si>
  <si>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</si>
  <si>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</si>
  <si>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</si>
  <si>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</si>
  <si>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</si>
  <si>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</si>
  <si>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</si>
  <si>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</si>
  <si>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</si>
  <si>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</si>
  <si>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</si>
  <si>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</si>
  <si>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</si>
  <si>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</si>
  <si>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</si>
  <si>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</si>
  <si>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</si>
  <si>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</si>
  <si>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</si>
  <si>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</si>
  <si>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</si>
  <si>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</si>
  <si>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</si>
  <si>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</si>
  <si>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</si>
  <si>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</si>
  <si>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</si>
  <si>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</si>
  <si>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</si>
  <si>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</si>
  <si>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</si>
  <si>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</si>
  <si>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</si>
  <si>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</si>
  <si>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</si>
  <si>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</si>
  <si>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</si>
  <si>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</si>
  <si>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</si>
  <si>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</si>
  <si>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</si>
  <si>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</si>
  <si>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</si>
  <si>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</si>
  <si>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</si>
  <si>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</si>
  <si>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</si>
  <si>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</si>
  <si>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</si>
  <si>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</si>
  <si>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</si>
  <si>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</si>
  <si>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</si>
  <si>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</si>
  <si>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</si>
  <si>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</si>
  <si>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</si>
  <si>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</si>
  <si>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</si>
  <si>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</si>
  <si>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</si>
  <si>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</si>
  <si>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</si>
  <si>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</si>
  <si>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</si>
  <si>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</si>
  <si>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</si>
  <si>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</si>
  <si>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</si>
  <si>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</si>
  <si>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</si>
  <si>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</si>
  <si>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</si>
  <si>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</si>
  <si>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</si>
  <si>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</si>
  <si>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</si>
  <si>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</si>
  <si>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</si>
  <si>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</si>
  <si>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</si>
  <si>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</si>
  <si>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</si>
  <si>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</si>
  <si>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</si>
  <si>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</si>
  <si>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</si>
  <si>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</si>
  <si>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</si>
  <si>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</si>
  <si>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</si>
  <si>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</si>
  <si>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</si>
  <si>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</si>
  <si>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</si>
  <si>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</si>
  <si>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</si>
  <si>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</si>
  <si>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</si>
  <si>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</si>
  <si>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</si>
  <si>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</si>
  <si>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</si>
  <si>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</si>
  <si>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</si>
  <si>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</si>
  <si>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</si>
  <si>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</si>
  <si>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</si>
  <si>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</si>
  <si>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</si>
  <si>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</si>
  <si>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</si>
  <si>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</si>
  <si>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</si>
  <si>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</si>
  <si>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</si>
  <si>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</si>
  <si>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</si>
  <si>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</si>
  <si>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</si>
  <si>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</si>
  <si>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</si>
  <si>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</si>
  <si>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</si>
  <si>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</si>
  <si>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</si>
  <si>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</si>
  <si>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</si>
  <si>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</si>
  <si>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</si>
  <si>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</si>
  <si>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</si>
  <si>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</si>
  <si>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</si>
  <si>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</si>
  <si>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</si>
  <si>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</si>
  <si>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</si>
  <si>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</si>
  <si>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</si>
  <si>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</si>
  <si>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</si>
  <si>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</si>
  <si>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</si>
  <si>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</si>
  <si>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</si>
  <si>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</si>
  <si>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</si>
  <si>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</si>
  <si>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</si>
  <si>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</si>
  <si>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</si>
  <si>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</si>
  <si>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</si>
  <si>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</si>
  <si>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</si>
  <si>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</si>
  <si>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</si>
  <si>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</si>
  <si>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</si>
  <si>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</si>
  <si>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</si>
  <si>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</si>
  <si>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</si>
  <si>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</si>
  <si>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</si>
  <si>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</si>
  <si>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</si>
  <si>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</si>
  <si>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</si>
  <si>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</si>
  <si>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</si>
  <si>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</si>
  <si>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</si>
  <si>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</si>
  <si>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</si>
  <si>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</si>
  <si>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</si>
  <si>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</si>
  <si>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</si>
  <si>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</si>
  <si>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</si>
  <si>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</si>
  <si>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</si>
  <si>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</si>
  <si>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</si>
  <si>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</si>
  <si>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</si>
  <si>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</si>
  <si>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</si>
  <si>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</si>
  <si>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</si>
  <si>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</si>
  <si>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</si>
  <si>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</si>
  <si>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</si>
  <si>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</si>
  <si>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</si>
  <si>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</si>
  <si>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</si>
  <si>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</si>
  <si>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</si>
  <si>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</si>
  <si>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</si>
  <si>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</si>
  <si>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</si>
  <si>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</si>
  <si>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</si>
  <si>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</si>
  <si>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</si>
  <si>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</si>
  <si>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</si>
  <si>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</si>
  <si>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</si>
  <si>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</si>
  <si>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</si>
  <si>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</si>
  <si>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</si>
  <si>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</si>
  <si>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4.2.3. Ukupan broj nezavisnih članova revizijskog odbora</t>
  </si>
  <si>
    <t>4.8.3. Ukupan broj nezavisnih članova Odbora za primitke</t>
  </si>
  <si>
    <t>4.14.3. Ukupan broj nezavisnih članova Odbora za imenovanja</t>
  </si>
  <si>
    <t>1.6.1. Prosječna ukupna bruto plaća žena, isplaćena tijekom godine (ne uključujući plaću članica uprave i nadzornog odbora koje su zaposlenici), u eurima</t>
  </si>
  <si>
    <t>1.6. Prosječna ukupna bruto plaća, isplaćena tijekom godine (ne uključujući plaću članova uprave i nadzornog odbora koji su zaposlenici), u eurima</t>
  </si>
  <si>
    <t>1.7.1. Iznos povećanja temeljenog kapitala tijekom godine, u eurima</t>
  </si>
  <si>
    <t>1.8.1. Iznos smanjenja temeljnog kapitala tijekom godine, u eurima</t>
  </si>
  <si>
    <t>7.3.1. Ukupni bruto fiksni iznos primitaka isplaćen članovima uprave tijekom godine, u eurima</t>
  </si>
  <si>
    <t>7.3.2. Ukupni bruto varijabilni iznos primitaka isplaćen članovima uprave tijekom godine, u eurima</t>
  </si>
  <si>
    <t>7.6.1 Ukupni iznos ugovorenih otpremnina članovima uprave tijekom godine, u eurima</t>
  </si>
  <si>
    <t>7.7.1. Ukupni iznos bruto isplaćenih otpremnina članovima uprave tijekom godine, u eurima</t>
  </si>
  <si>
    <t>7.8.1 Ukupni iznos ostalih primitaka isplaćenih članovima uprave tijekom godine, u eurima</t>
  </si>
  <si>
    <t>7.13.1. Ukupni bruto fiksni iznos primitaka isplaćen članovima nadzornog odbora tijekom godine, u eurima</t>
  </si>
  <si>
    <t>7.14.1. Ukupni bruto iznos ostalih primitaka isplaćenih članovima nadzornog odbora tijekom godine, u eurima</t>
  </si>
  <si>
    <t>7.16.1.Ukupni bruto fiksni iznos primitaka isplaćen višem rukovodstvu tijekom godine, u eurima</t>
  </si>
  <si>
    <t>7.16.2. Ukupni bruto varijabilni iznos primitaka isplaćen višem rukovodstvu tijekom godine, u eurima</t>
  </si>
  <si>
    <t>7.17.1. Ukupni novčani iznos opcija koje su dodijeljene višem rukovodstvu, u eurima</t>
  </si>
  <si>
    <t>7.18.2. Ukupna vrijednost dionica koje su dodijeljene višem rukovodstvu tijekom godine, u eurima</t>
  </si>
  <si>
    <t>7.19.1. Ukupni iznos dogovorenih otpremnina višem rukovodstvu tijekom godine, u eurima</t>
  </si>
  <si>
    <t>7.20.1. Ukupni iznos bruto isplaćenih otpremnina višem rukovodstvu tijekom godine, u eurima</t>
  </si>
  <si>
    <t>7.21.1. Ukupni iznos ostalih primitaka isplaćenih višem rukovodstvu tijekom godine, u eurima</t>
  </si>
  <si>
    <t>10.1.1. Zarada od stjecanja vlastitih dionica tijekom godine, u eurima</t>
  </si>
  <si>
    <t>10.2.1. Zarada od otpuštanja vlastitih dionica tijekom godine, u eurima</t>
  </si>
  <si>
    <t>10.5.1. Zarada od stjecanja vlastitih dionica tijekom godine izvan uređenog tržišta ZSE, u eurima</t>
  </si>
  <si>
    <t>10.6.1. Zarada od otpuštanja vlastitih dionica tijekom godine izvan uređenog tržišta ZSE, u eurima</t>
  </si>
  <si>
    <t>11.3.1. Bruto novčani iznos plaćen revizorskom društvu za pružene usluge revizije tijekom godine, u eurima</t>
  </si>
  <si>
    <t>11.4.1. Bruto novčani iznos plaćen revizorskom društvu za ostale pružene usluge tijekom godine, u eurima</t>
  </si>
  <si>
    <t>13.1.1. Bruto novčani iznos poslova (transakcija s povezanim osobama) koje je izdavatelj ostvario s dioničarima koji imaju više od 5% temeljnog kapitala izdavatelja tijekom godine, u eurima</t>
  </si>
  <si>
    <t>13.2.1. Bruto novčani iznos poslova (transakcija s povezanim osobama) koje je izdavatelj ostvario s članovima uprave i nadzornog odbora izdavatelja tijekom godine, u eurima</t>
  </si>
  <si>
    <t>13.3.1. Bruto novčani iznos poslova (transakcija s povezanim osobama) koje je izdavatelj ostvario s višim rukovodstvom izdavatelja tijekom godine, u eurima</t>
  </si>
  <si>
    <t>13.4.1. Bruto novčani iznos poslova (transakcija s povezanim osobama) koje je izdavatelj ostvario unutar grupe kojoj pripada ili joj je na vrhu tijekom godine, u eurima</t>
  </si>
  <si>
    <t>14.3. Novčani iznos dividende po dionici, u eurima</t>
  </si>
  <si>
    <t>797</t>
  </si>
  <si>
    <t>DA</t>
  </si>
  <si>
    <t>NE</t>
  </si>
  <si>
    <t>Dualistički ustroj</t>
  </si>
  <si>
    <t>Marina Brajković</t>
  </si>
  <si>
    <t>62959537733</t>
  </si>
  <si>
    <t>ostalo</t>
  </si>
  <si>
    <t>Žensko</t>
  </si>
  <si>
    <t>od 46 - 55 godina</t>
  </si>
  <si>
    <t>Domaće</t>
  </si>
  <si>
    <t>Igor Maša</t>
  </si>
  <si>
    <t>Vinko Mužić</t>
  </si>
  <si>
    <t>Miroslav Ivić</t>
  </si>
  <si>
    <t>55482637387</t>
  </si>
  <si>
    <t>35333129305</t>
  </si>
  <si>
    <t>dr. sc.</t>
  </si>
  <si>
    <t>Muško</t>
  </si>
  <si>
    <t>iznad 56 godina</t>
  </si>
  <si>
    <t>Revizijski odbor</t>
  </si>
  <si>
    <t>Nije javno objavljeno</t>
  </si>
  <si>
    <t>Glavna skupština</t>
  </si>
  <si>
    <t>Na temelju ovlasti GS</t>
  </si>
  <si>
    <t>Rizik likvidnosti</t>
  </si>
  <si>
    <t>Isplata dividende</t>
  </si>
  <si>
    <t>univ. bacc. oec.</t>
  </si>
  <si>
    <t>2024-06-20</t>
  </si>
  <si>
    <t>25124444866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</si>
</sst>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
      <sz val="9"/>
      <color rgb="FF000000"/>
      <name val="Arial"/>
      <family val="2"/>
    </font>
    <font>
      <sz val="9"/>
      <color rgb="FF000000"/>
      <name val="Arial"/>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37">
    <xf numFmtId="0" fontId="0" fillId="0" borderId="0" xfId="0"/>
    <xf numFmtId="0" fontId="5" fillId="0" borderId="1" xfId="2" applyFont="1" applyBorder="1" applyAlignment="1">
      <alignment horizontal="center" vertical="center" wrapText="1"/>
    </xf>
    <xf numFmtId="0" fontId="16" fillId="0" borderId="0" xfId="0" applyFont="1"/>
    <xf numFmtId="0" fontId="7" fillId="0" borderId="0" xfId="0" applyFont="1"/>
    <xf numFmtId="0" fontId="7" fillId="0" borderId="1" xfId="1" applyFont="1" applyBorder="1" applyAlignment="1" applyProtection="1">
      <alignment vertical="center"/>
      <protection locked="0"/>
    </xf>
    <xf numFmtId="0" fontId="7" fillId="0" borderId="1" xfId="1" applyFont="1" applyBorder="1" applyAlignment="1" applyProtection="1">
      <alignment vertical="center" wrapText="1"/>
      <protection locked="0"/>
    </xf>
    <xf numFmtId="4" fontId="7"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2" fontId="8" fillId="0" borderId="1" xfId="1" applyNumberFormat="1" applyFont="1" applyBorder="1" applyAlignment="1" applyProtection="1">
      <alignment vertical="center"/>
      <protection locked="0"/>
    </xf>
    <xf numFmtId="3" fontId="7" fillId="0" borderId="1" xfId="1" applyNumberFormat="1" applyFont="1" applyBorder="1" applyAlignment="1" applyProtection="1">
      <alignment vertical="center"/>
      <protection locked="0"/>
    </xf>
    <xf numFmtId="0" fontId="5" fillId="0" borderId="0" xfId="1" applyFont="1" applyAlignment="1">
      <alignment horizontal="left"/>
    </xf>
    <xf numFmtId="49" fontId="0" fillId="0" borderId="0" xfId="0" applyNumberFormat="1" applyProtection="1">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center"/>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7" fillId="0" borderId="1" xfId="0" applyFont="1" applyBorder="1" applyAlignment="1">
      <alignment vertical="center" wrapText="1"/>
    </xf>
    <xf numFmtId="0" fontId="3" fillId="0" borderId="0" xfId="0" applyFont="1" applyProtection="1">
      <protection locked="0"/>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5" borderId="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vertical="center" wrapText="1"/>
    </xf>
    <xf numFmtId="0" fontId="7" fillId="0" borderId="1" xfId="1" applyFont="1" applyBorder="1" applyAlignment="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49" fontId="4" fillId="0" borderId="1" xfId="2" applyNumberFormat="1" applyFont="1" applyBorder="1" applyAlignment="1" applyProtection="1">
      <alignment vertical="center"/>
      <protection locked="0"/>
    </xf>
    <xf numFmtId="0" fontId="7" fillId="0" borderId="0" xfId="0" applyFont="1" applyAlignment="1">
      <alignment vertical="center"/>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8" borderId="1" xfId="1" applyFont="1" applyFill="1" applyBorder="1" applyAlignment="1">
      <alignment horizontal="left" vertical="center" wrapText="1"/>
    </xf>
    <xf numFmtId="0" fontId="7" fillId="0" borderId="1" xfId="1" applyFont="1" applyBorder="1" applyAlignment="1">
      <alignment horizontal="left" vertical="center" wrapText="1"/>
    </xf>
    <xf numFmtId="0" fontId="8" fillId="5" borderId="1" xfId="1" applyFont="1" applyFill="1" applyBorder="1" applyAlignment="1">
      <alignment vertical="center" wrapText="1"/>
    </xf>
    <xf numFmtId="0" fontId="7" fillId="8" borderId="1" xfId="1" applyFont="1" applyFill="1" applyBorder="1" applyAlignment="1">
      <alignment vertical="center" wrapText="1"/>
    </xf>
    <xf numFmtId="0" fontId="8" fillId="7" borderId="1" xfId="1" applyFont="1" applyFill="1" applyBorder="1" applyAlignment="1">
      <alignment vertical="center" wrapText="1"/>
    </xf>
    <xf numFmtId="0" fontId="7" fillId="5"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15" fillId="0" borderId="0" xfId="0" applyFont="1" applyAlignment="1">
      <alignment vertical="center"/>
    </xf>
    <xf numFmtId="0" fontId="6" fillId="2" borderId="1"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7" borderId="1" xfId="1" applyFont="1" applyFill="1" applyBorder="1" applyAlignment="1">
      <alignment vertical="center" wrapText="1"/>
    </xf>
    <xf numFmtId="0" fontId="7" fillId="5" borderId="1" xfId="1" applyFont="1" applyFill="1" applyBorder="1" applyAlignment="1">
      <alignment vertical="center" wrapText="1"/>
    </xf>
    <xf numFmtId="0" fontId="10" fillId="8" borderId="1" xfId="1" applyFont="1" applyFill="1" applyBorder="1" applyAlignment="1">
      <alignment vertical="center" wrapText="1"/>
    </xf>
    <xf numFmtId="0" fontId="10" fillId="7" borderId="1" xfId="1"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5" borderId="1" xfId="0" applyFont="1" applyFill="1" applyBorder="1" applyAlignment="1">
      <alignment vertical="center" wrapText="1"/>
    </xf>
    <xf numFmtId="0" fontId="10" fillId="8" borderId="1" xfId="0" applyFont="1" applyFill="1" applyBorder="1" applyAlignment="1">
      <alignment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0" fontId="14" fillId="0" borderId="0" xfId="0" applyFont="1" applyAlignment="1">
      <alignment vertical="center"/>
    </xf>
    <xf numFmtId="0" fontId="10" fillId="5" borderId="1" xfId="0" applyFont="1" applyFill="1" applyBorder="1" applyAlignment="1">
      <alignment vertical="center" wrapText="1"/>
    </xf>
    <xf numFmtId="0" fontId="8" fillId="8"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Alignment="1" applyProtection="1">
      <alignment vertical="center"/>
      <protection locked="0"/>
    </xf>
    <xf numFmtId="0" fontId="23" fillId="0" borderId="0" xfId="0" applyFont="1" applyAlignment="1" applyProtection="1">
      <alignment vertical="center"/>
      <protection locked="0"/>
    </xf>
    <xf numFmtId="0" fontId="11"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7" fillId="5" borderId="1" xfId="0" applyFont="1" applyFill="1" applyBorder="1" applyAlignment="1">
      <alignment vertical="center" wrapText="1"/>
    </xf>
    <xf numFmtId="0" fontId="7" fillId="8" borderId="1" xfId="0" applyFont="1" applyFill="1" applyBorder="1" applyAlignment="1">
      <alignment vertical="center" wrapText="1"/>
    </xf>
    <xf numFmtId="0" fontId="7" fillId="7" borderId="1" xfId="0" applyFont="1" applyFill="1" applyBorder="1" applyAlignment="1">
      <alignment vertical="center" wrapText="1"/>
    </xf>
    <xf numFmtId="0" fontId="15" fillId="8" borderId="1" xfId="0" applyFont="1" applyFill="1" applyBorder="1" applyAlignment="1">
      <alignment vertical="center" wrapText="1"/>
    </xf>
    <xf numFmtId="0" fontId="15" fillId="0" borderId="0" xfId="0" applyFont="1"/>
    <xf numFmtId="0" fontId="19" fillId="0" borderId="0" xfId="0" applyFont="1"/>
    <xf numFmtId="0" fontId="11" fillId="2" borderId="1" xfId="0" applyFont="1" applyFill="1" applyBorder="1" applyAlignment="1" applyProtection="1">
      <alignment horizontal="center" vertical="center" wrapText="1"/>
      <protection locked="0"/>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7" fillId="5" borderId="4" xfId="1" applyFont="1" applyFill="1" applyBorder="1" applyAlignment="1">
      <alignment vertical="center" wrapText="1"/>
    </xf>
    <xf numFmtId="0" fontId="8" fillId="7" borderId="4" xfId="0"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3" fillId="0" borderId="1" xfId="1" applyFont="1" applyBorder="1" applyAlignment="1">
      <alignment vertical="center" wrapText="1"/>
    </xf>
    <xf numFmtId="0" fontId="10" fillId="7" borderId="3" xfId="1" applyFont="1" applyFill="1" applyBorder="1" applyAlignment="1">
      <alignment vertical="center" wrapText="1"/>
    </xf>
    <xf numFmtId="0" fontId="10" fillId="0" borderId="0" xfId="0" applyFont="1"/>
    <xf numFmtId="0" fontId="6" fillId="2" borderId="1" xfId="1" applyFont="1" applyFill="1" applyBorder="1" applyAlignment="1" applyProtection="1">
      <alignment horizontal="center" vertical="center"/>
      <protection locked="0"/>
    </xf>
    <xf numFmtId="0" fontId="22" fillId="0" borderId="0" xfId="1" applyFont="1" applyAlignment="1" applyProtection="1">
      <alignment vertical="center"/>
      <protection locked="0"/>
    </xf>
    <xf numFmtId="0" fontId="10" fillId="5" borderId="1" xfId="1" applyFont="1" applyFill="1" applyBorder="1" applyAlignment="1">
      <alignment vertical="center" wrapText="1"/>
    </xf>
    <xf numFmtId="0" fontId="7" fillId="8" borderId="2" xfId="1" applyFont="1" applyFill="1" applyBorder="1" applyAlignment="1">
      <alignment vertical="center" wrapText="1"/>
    </xf>
    <xf numFmtId="0" fontId="7" fillId="0" borderId="2" xfId="1" applyFont="1" applyBorder="1" applyAlignment="1">
      <alignment vertical="center" wrapText="1"/>
    </xf>
    <xf numFmtId="0" fontId="7" fillId="5" borderId="3" xfId="1" applyFont="1" applyFill="1" applyBorder="1" applyAlignment="1">
      <alignment vertical="center" wrapText="1"/>
    </xf>
    <xf numFmtId="0" fontId="8" fillId="8" borderId="1" xfId="1" applyFont="1" applyFill="1" applyBorder="1" applyAlignment="1">
      <alignment vertical="center" wrapText="1"/>
    </xf>
    <xf numFmtId="0" fontId="8" fillId="0" borderId="1" xfId="1" applyFont="1" applyBorder="1" applyAlignment="1">
      <alignment vertical="center" wrapText="1"/>
    </xf>
    <xf numFmtId="0" fontId="8" fillId="6" borderId="1" xfId="1" applyFont="1" applyFill="1" applyBorder="1" applyAlignment="1">
      <alignment vertical="center" wrapText="1"/>
    </xf>
    <xf numFmtId="0" fontId="7" fillId="4" borderId="1" xfId="1" applyFont="1" applyFill="1" applyBorder="1" applyAlignment="1">
      <alignment vertical="center" wrapText="1"/>
    </xf>
    <xf numFmtId="14" fontId="0" fillId="0" borderId="0" xfId="0" quotePrefix="1"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192">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5579">
            <xs:annotation>
              <xs:documentation>Quaestus nekretnine d.d. zatvoreni investicijski fond s javnom ponudom za ulaganje u nekretnine - u likvidaciji</xs:documentation>
            </xs:annotation>
          </xs:enumeration>
          <xs:enumeration value="412">
            <xs:annotation>
              <xs:documentation>Kapitalni fond, dioničko društvo, zatvoreni alternativni investicijski fond s privatnom ponudom</xs:documentation>
            </xs:annotation>
          </xs:enumeration>
          <xs:enumeration value="4813">
            <xs:annotation>
              <xs:documentation>Proprius d.d. zatvoreni AIF s javnom ponudom za ulaganje u nekretnine u likvidaciji</xs:documentation>
            </xs:annotation>
          </xs:enumeration>
          <xs:enumeration value="182">
            <xs:annotation>
              <xs:documentation>Raiffeisenbank Austria d.d.</xs:documentation>
            </xs:annotation>
          </xs:enumeration>
          <xs:enumeration value="455">
            <xs:annotation>
              <xs:documentation>IPK Osijek d.d.</xs:documentation>
            </xs:annotation>
          </xs:enumeration>
          <xs:enumeration value="703">
            <xs:annotation>
              <xs:documentation>TLM tvornica lakih metala d.d.</xs:documentation>
            </xs:annotation>
          </xs:enumeration>
          <xs:enumeration value="1104">
            <xs:annotation>
              <xs:documentation>Hoteli Novi d.d. u stečaju</xs:documentation>
            </xs:annotation>
          </xs:enumeration>
          <xs:enumeration value="1185">
            <xs:annotation>
              <xs:documentation>Apartmani Medena d.d.</xs:documentation>
            </xs:annotation>
          </xs:enumeration>
          <xs:enumeration value="1203">
            <xs:annotation>
              <xs:documentation>3. MAJ brodogradilište d.d.</xs:documentation>
            </xs:annotation>
          </xs:enumeration>
          <xs:enumeration value="1215">
            <xs:annotation>
              <xs:documentation>Čateks d.d.</xs:documentation>
            </xs:annotation>
          </xs:enumeration>
          <xs:enumeration value="1371">
            <xs:annotation>
              <xs:documentation>Puljanka d.d. u stečaju</xs:documentation>
            </xs:annotation>
          </xs:enumeration>
          <xs:enumeration value="1392">
            <xs:annotation>
              <xs:documentation>Solaris d.d.</xs:documentation>
            </xs:annotation>
          </xs:enumeration>
          <xs:enumeration value="1408">
            <xs:annotation>
              <xs:documentation>Tvornice elektrotehničkih proizvoda d.d.</xs:documentation>
            </xs:annotation>
          </xs:enumeration>
          <xs:enumeration value="1424">
            <xs:annotation>
              <xs:documentation>Viadukt d.d. u stečaju</xs:documentation>
            </xs:annotation>
          </xs:enumeration>
          <xs:enumeration value="1618">
            <xs:annotation>
              <xs:documentation>Jelsa d.d.</xs:documentation>
            </xs:annotation>
          </xs:enumeration>
          <xs:enumeration value="325">
            <xs:annotation>
              <xs:documentation>Borik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978">
            <xs:annotation>
              <xs:documentation>Hotel Bellevue d.d.</xs:documentation>
            </xs:annotation>
          </xs:enumeration>
          <xs:enumeration value="1032">
            <xs:annotation>
              <xs:documentation>Centar banka d.d. u stečaju</xs:documentation>
            </xs:annotation>
          </xs:enumeration>
          <xs:enumeration value="1223">
            <xs:annotation>
              <xs:documentation>Drvna industrija Spačva d.d.</xs:documentation>
            </xs:annotation>
          </xs:enumeration>
          <xs:enumeration value="1344">
            <xs:annotation>
              <xs:documentation>Mirna d.d.</xs:documentation>
            </xs:annotation>
          </xs:enumeration>
          <xs:enumeration value="1365">
            <xs:annotation>
              <xs:documentation>PPK karlovačka mesna industrija</xs:documentation>
            </xs:annotation>
          </xs:enumeration>
          <xs:enumeration value="1382">
            <xs:annotation>
              <xs:documentation>SAMOBORKA d.d.</xs:documentation>
            </xs:annotation>
          </xs:enumeration>
          <xs:enumeration value="1442">
            <xs:annotation>
              <xs:documentation>Zvečevo d.d.</xs:documentation>
            </xs:annotation>
          </xs:enumeration>
          <xs:enumeration value="1861">
            <xs:annotation>
              <xs:documentation>HG Spot d.d. u stečaju</xs:documentation>
            </xs:annotation>
          </xs:enumeration>
          <xs:enumeration value="204">
            <xs:annotation>
              <xs:documentation>Kutjevo d.d.</xs:documentation>
            </xs:annotation>
          </xs:enumeration>
          <xs:enumeration value="241">
            <xs:annotation>
              <xs:documentation>MGK - Pack d.d.</xs:documentation>
            </xs:annotation>
          </xs:enumeration>
          <xs:enumeration value="284">
            <xs:annotation>
              <xs:documentation>Konzum d.d.</xs:documentation>
            </xs:annotation>
          </xs:enumeration>
          <xs:enumeration value="1051">
            <xs:annotation>
              <xs:documentation>Partner banka d.d.</xs:documentation>
            </xs:annotation>
          </xs:enumeration>
          <xs:enumeration value="1106">
            <xs:annotation>
              <xs:documentation>Hoteli Omišalj d.d. u stečaju</xs:documentation>
            </xs:annotation>
          </xs:enumeration>
          <xs:enumeration value="1131">
            <xs:annotation>
              <xs:documentation>Metalska industrija Osijek d.d. u stečaju</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242">
            <xs:annotation>
              <xs:documentation>Franck d.d.</xs:documentation>
            </xs:annotation>
          </xs:enumeration>
          <xs:enumeration value="1259">
            <xs:annotation>
              <xs:documentation>Hoteli Croatia d.d.</xs:documentation>
            </xs:annotation>
          </xs:enumeration>
          <xs:enumeration value="1277">
            <xs:annotation>
              <xs:documentation>Istra d.d.</xs:documentation>
            </xs:annotation>
          </xs:enumeration>
          <xs:enumeration value="1339">
            <xs:annotation>
              <xs:documentation>Medika d.d.</xs:documentation>
            </xs:annotation>
          </xs:enumeration>
          <xs:enumeration value="1373">
            <xs:annotation>
              <xs:documentation>Rabac d.d.</xs:documentation>
            </xs:annotation>
          </xs:enumeration>
          <xs:enumeration value="1627">
            <xs:annotation>
              <xs:documentation>Podravka d.d.</xs:documentation>
            </xs:annotation>
          </xs:enumeration>
          <xs:enumeration value="171">
            <xs:annotation>
              <xs:documentation>Inker d.d.</xs:documentation>
            </xs:annotation>
          </xs:enumeration>
          <xs:enumeration value="199">
            <xs:annotation>
              <xs:documentation>CROATIA osiguranje d.d.</xs:documentation>
            </xs:annotation>
          </xs:enumeration>
          <xs:enumeration value="393">
            <xs:annotation>
              <xs:documentation>Hoteli Haludovo Malinska d.d.</xs:documentation>
            </xs:annotation>
          </xs:enumeration>
          <xs:enumeration value="444">
            <xs:annotation>
              <xs:documentation>Validus d.d.</xs:documentation>
            </xs:annotation>
          </xs:enumeration>
          <xs:enumeration value="616">
            <xs:annotation>
              <xs:documentation>Badel 1862 d.d.</xs:documentation>
            </xs:annotation>
          </xs:enumeration>
          <xs:enumeration value="1096">
            <xs:annotation>
              <xs:documentation>Finvest Corp d.d.</xs:documentation>
            </xs:annotation>
          </xs:enumeration>
          <xs:enumeration value="1142">
            <xs:annotation>
              <xs:documentation>PIK - Vinkovci d.d.</xs:documentation>
            </xs:annotation>
          </xs:enumeration>
          <xs:enumeration value="1196">
            <xs:annotation>
              <xs:documentation>Bilokalnik - IPA d.d.</xs:documentation>
            </xs:annotation>
          </xs:enumeration>
          <xs:enumeration value="1285">
            <xs:annotation>
              <xs:documentation>JADRAN d.d.</xs:documentation>
            </xs:annotation>
          </xs:enumeration>
          <xs:enumeration value="1329">
            <xs:annotation>
              <xs:documentation>Ledo d.d.</xs:documentation>
            </xs:annotation>
          </xs:enumeration>
          <xs:enumeration value="1397">
            <xs:annotation>
              <xs:documentation>Tankerkomerc d.d.</xs:documentation>
            </xs:annotation>
          </xs:enumeration>
          <xs:enumeration value="1456">
            <xs:annotation>
              <xs:documentation>Hoteli Baška voda d.d.</xs:documentation>
            </xs:annotation>
          </xs:enumeration>
          <xs:enumeration value="2205">
            <xs:annotation>
              <xs:documentation>Dalma d.d.</xs:documentation>
            </xs:annotation>
          </xs:enumeration>
          <xs:enumeration value="2411">
            <xs:annotation>
              <xs:documentation>Hoteli Živogošće d.d.</xs:documentation>
            </xs:annotation>
          </xs:enumeration>
          <xs:enumeration value="2421">
            <xs:annotation>
              <xs:documentation>Hotel Excelsior d.d.</xs:documentation>
            </xs:annotation>
          </xs:enumeration>
          <xs:enumeration value="2457">
            <xs:annotation>
              <xs:documentation>Ingra d.d.</xs:documentation>
            </xs:annotation>
          </xs:enumeration>
          <xs:enumeration value="2727">
            <xs:annotation>
              <xs:documentation>VILLA DUBROVNIK HOTELSKO - TURISTIČKO DIONIČKO DRUŠTVO</xs:documentation>
            </xs:annotation>
          </xs:enumeration>
          <xs:enumeration value="2102">
            <xs:annotation>
              <xs:documentation>Jadroagent d.d.</xs:documentation>
            </xs:annotation>
          </xs:enumeration>
          <xs:enumeration value="2574">
            <xs:annotation>
              <xs:documentation>Luka Ploče d.d.</xs:documentation>
            </xs:annotation>
          </xs:enumeration>
          <xs:enumeration value="2520">
            <xs:annotation>
              <xs:documentation>Lucidus d.d.</xs:documentation>
            </xs:annotation>
          </xs:enumeration>
          <xs:enumeration value="3690">
            <xs:annotation>
              <xs:documentation>J&amp;T banka d.d.</xs:documentation>
            </xs:annotation>
          </xs:enumeration>
          <xs:enumeration value="3285">
            <xs:annotation>
              <xs:documentation>Kaštelanski staklenici d.d. u stečaju</xs:documentation>
            </xs:annotation>
          </xs:enumeration>
          <xs:enumeration value="4969">
            <xs:annotation>
              <xs:documentation>Vodoprivreda Zagreb d.d.</xs:documentation>
            </xs:annotation>
          </xs:enumeration>
          <xs:enumeration value="5202">
            <xs:annotation>
              <xs:documentation>Odašiljači i veze d.o.o., Zagreb</xs:documentation>
            </xs:annotation>
          </xs:enumeration>
          <xs:enumeration value="5033">
            <xs:annotation>
              <xs:documentation>Rijeka promet d.d., Rijeka</xs:documentation>
            </xs:annotation>
          </xs:enumeration>
          <xs:enumeration value="5790">
            <xs:annotation>
              <xs:documentation>ZAGREBAČKI HOLDING d.o.o.</xs:documentation>
            </xs:annotation>
          </xs:enumeration>
          <xs:enumeration value="29202">
            <xs:annotation>
              <xs:documentation>HOTELI ZLATNI RAT d.d.</xs:documentation>
            </xs:annotation>
          </xs:enumeration>
          <xs:enumeration value="2080">
            <xs:annotation>
              <xs:documentation>SLAVONSKI ZATVORENI ALTERNATIVNI INVESTICIJSKI FOND S JAVNOM PONUDOM dioničko društvo</xs:documentation>
            </xs:annotation>
          </xs:enumeration>
          <xs:enumeration value="3817">
            <xs:annotation>
              <xs:documentation>Terra Mediterranea d.d.</xs:documentation>
            </xs:annotation>
          </xs:enumeration>
          <xs:enumeration value="3709">
            <xs:annotation>
              <xs:documentation>Terra Firma d.d.</xs:documentation>
            </xs:annotation>
          </xs:enumeration>
          <xs:enumeration value="2348">
            <xs:annotation>
              <xs:documentation>Velebit d.d. zatvoreni investicijski fond s javnom ponudom - u likvidaciji</xs:documentation>
            </xs:annotation>
          </xs:enumeration>
          <xs:enumeration value="637">
            <xs:annotation>
              <xs:documentation>Croatia Airlines d.d.</xs:documentation>
            </xs:annotation>
          </xs:enumeration>
          <xs:enumeration value="790">
            <xs:annotation>
              <xs:documentation>Chromos boje i lakovi d.d.</xs:documentation>
            </xs:annotation>
          </xs:enumeration>
          <xs:enumeration value="1045">
            <xs:annotation>
              <xs:documentation>Karlovačka banka d.d.</xs:documentation>
            </xs:annotation>
          </xs:enumeration>
          <xs:enumeration value="1121">
            <xs:annotation>
              <xs:documentation>Liburnia riviera hoteli d.d.</xs:documentation>
            </xs:annotation>
          </xs:enumeration>
          <xs:enumeration value="1266">
            <xs:annotation>
              <xs:documentation>HTP Orebić d.d.</xs:documentation>
            </xs:annotation>
          </xs:enumeration>
          <xs:enumeration value="1283">
            <xs:annotation>
              <xs:documentation>Istraturist Umag d.d.</xs:documentation>
            </xs:annotation>
          </xs:enumeration>
          <xs:enumeration value="1303">
            <xs:annotation>
              <xs:documentation>Kamensko d.d. u stečaju</xs:documentation>
            </xs:annotation>
          </xs:enumeration>
          <xs:enumeration value="1378">
            <xs:annotation>
              <xs:documentation>RIZ - Odašiljači d.d. u stečaju</xs:documentation>
            </xs:annotation>
          </xs:enumeration>
          <xs:enumeration value="1395">
            <xs:annotation>
              <xs:documentation>Sunčani Hvar d.d.</xs:documentation>
            </xs:annotation>
          </xs:enumeration>
          <xs:enumeration value="330">
            <xs:annotation>
              <xs:documentation>Brodomerkur d.d.</xs:documentation>
            </xs:annotation>
          </xs:enumeration>
          <xs:enumeration value="501">
            <xs:annotation>
              <xs:documentation>Končar - Elektroindustrija d.d.</xs:documentation>
            </xs:annotation>
          </xs:enumeration>
          <xs:enumeration value="755">
            <xs:annotation>
              <xs:documentation>Đakovština d.d. u stečaju</xs:documentation>
            </xs:annotation>
          </xs:enumeration>
          <xs:enumeration value="876">
            <xs:annotation>
              <xs:documentation>HUP - Zagreb d.d.</xs:documentation>
            </xs:annotation>
          </xs:enumeration>
          <xs:enumeration value="1261">
            <xs:annotation>
              <xs:documentation>Hoteli Tučepi d.d.</xs:documentation>
            </xs:annotation>
          </xs:enumeration>
          <xs:enumeration value="1341">
            <xs:annotation>
              <xs:documentation>Mediteranska plovidba d.d. u stečaju</xs:documentation>
            </xs:annotation>
          </xs:enumeration>
          <xs:enumeration value="1443">
            <xs:annotation>
              <xs:documentation>Zvijezda d.d.</xs:documentation>
            </xs:annotation>
          </xs:enumeration>
          <xs:enumeration value="1465">
            <xs:annotation>
              <xs:documentation>Lantea Grupa d.d.</xs:documentation>
            </xs:annotation>
          </xs:enumeration>
          <xs:enumeration value="1482">
            <xs:annotation>
              <xs:documentation>Zlatni rat d.d.</xs:documentation>
            </xs:annotation>
          </xs:enumeration>
          <xs:enumeration value="4">
            <xs:annotation>
              <xs:documentation>Zagrebačka burza d.d.</xs:documentation>
            </xs:annotation>
          </xs:enumeration>
          <xs:enumeration value="382">
            <xs:annotation>
              <xs:documentation>AD Plastik d.d.</xs:documentation>
            </xs:annotation>
          </xs:enumeration>
          <xs:enumeration value="433">
            <xs:annotation>
              <xs:documentation>Plava laguna d.d.</xs:documentation>
            </xs:annotation>
          </xs:enumeration>
          <xs:enumeration value="1044">
            <xs:annotation>
              <xs:documentation>Jadranska banka d.d.</xs:documentation>
            </xs:annotation>
          </xs:enumeration>
          <xs:enumeration value="1265">
            <xs:annotation>
              <xs:documentation>HTP Korčula d.d.</xs:documentation>
            </xs:annotation>
          </xs:enumeration>
          <xs:enumeration value="1394">
            <xs:annotation>
              <xs:documentation>Siemens d.d.</xs:documentation>
            </xs:annotation>
          </xs:enumeration>
          <xs:enumeration value="1445">
            <xs:annotation>
              <xs:documentation>Žitnjak d.d.</xs:documentation>
            </xs:annotation>
          </xs:enumeration>
          <xs:enumeration value="1463">
            <xs:annotation>
              <xs:documentation>Jadroplov d.d.</xs:documentation>
            </xs:annotation>
          </xs:enumeration>
          <xs:enumeration value="1523">
            <xs:annotation>
              <xs:documentation>Tang tvornica alata d.d.</xs:documentation>
            </xs:annotation>
          </xs:enumeration>
          <xs:enumeration value="604">
            <xs:annotation>
              <xs:documentation>SUNCE OSIGURANJE d.d.</xs:documentation>
            </xs:annotation>
          </xs:enumeration>
          <xs:enumeration value="709">
            <xs:annotation>
              <xs:documentation>Brestovac d.d. u stečaju</xs:documentation>
            </xs:annotation>
          </xs:enumeration>
          <xs:enumeration value="808">
            <xs:annotation>
              <xs:documentation>Hoteli Jadran d.d.</xs:documentation>
            </xs:annotation>
          </xs:enumeration>
          <xs:enumeration value="1047">
            <xs:annotation>
              <xs:documentation>AGRAM BANKA d.d.</xs:documentation>
            </xs:annotation>
          </xs:enumeration>
          <xs:enumeration value="1100">
            <xs:annotation>
              <xs:documentation>Herbos d.d.</xs:documentation>
            </xs:annotation>
          </xs:enumeration>
          <xs:enumeration value="1208">
            <xs:annotation>
              <xs:documentation>Chromos Agro d.d.</xs:documentation>
            </xs:annotation>
          </xs:enumeration>
          <xs:enumeration value="1230">
            <xs:annotation>
              <xs:documentation>ĐURO ĐAKOVIĆ GRUPA d.d.</xs:documentation>
            </xs:annotation>
          </xs:enumeration>
          <xs:enumeration value="1262">
            <xs:annotation>
              <xs:documentation>Hoteli Zadar d.d.</xs:documentation>
            </xs:annotation>
          </xs:enumeration>
          <xs:enumeration value="1323">
            <xs:annotation>
              <xs:documentation>Končar - Sklopna postrojenja d.d.</xs:documentation>
            </xs:annotation>
          </xs:enumeration>
          <xs:enumeration value="1342">
            <xs:annotation>
              <xs:documentation>Međimurska trikotaža d.d. u stečaju</xs:documentation>
            </xs:annotation>
          </xs:enumeration>
          <xs:enumeration value="1376">
            <xs:annotation>
              <xs:documentation>Riviera Adria d.d.</xs:documentation>
            </xs:annotation>
          </xs:enumeration>
          <xs:enumeration value="1413">
            <xs:annotation>
              <xs:documentation>Uljanik d.d. - u stečaju</xs:documentation>
            </xs:annotation>
          </xs:enumeration>
          <xs:enumeration value="1444">
            <xs:annotation>
              <xs:documentation>Željezara Split d.d. u stečaju</xs:documentation>
            </xs:annotation>
          </xs:enumeration>
          <xs:enumeration value="2588">
            <xs:annotation>
              <xs:documentation>Atlantic Grupa d.d.</xs:documentation>
            </xs:annotation>
          </xs:enumeration>
          <xs:enumeration value="2319">
            <xs:annotation>
              <xs:documentation>Regeneracija d.d.</xs:documentation>
            </xs:annotation>
          </xs:enumeration>
          <xs:enumeration value="2339">
            <xs:annotation>
              <xs:documentation>Adriachem d.d. u stečaju</xs:documentation>
            </xs:annotation>
          </xs:enumeration>
          <xs:enumeration value="2338">
            <xs:annotation>
              <xs:documentation>ALPHA ADRIATIC pomorski promet dioničko društvo</xs:documentation>
            </xs:annotation>
          </xs:enumeration>
          <xs:enumeration value="3110">
            <xs:annotation>
              <xs:documentation>Pounje trikotaža d.d.</xs:documentation>
            </xs:annotation>
          </xs:enumeration>
          <xs:enumeration value="3315">
            <xs:annotation>
              <xs:documentation>Valamar Adria Holding d.d. za upravljačke djelatnosti holding društava</xs:documentation>
            </xs:annotation>
          </xs:enumeration>
          <xs:enumeration value="3620">
            <xs:annotation>
              <xs:documentation>Banka Splitsko-Dalmatinska d.d.</xs:documentation>
            </xs:annotation>
          </xs:enumeration>
          <xs:enumeration value="3722">
            <xs:annotation>
              <xs:documentation>Maistra d.d.</xs:documentation>
            </xs:annotation>
          </xs:enumeration>
          <xs:enumeration value="3302">
            <xs:annotation>
              <xs:documentation>Grad Koprivnica</xs:documentation>
            </xs:annotation>
          </xs:enumeration>
          <xs:enumeration value="3618">
            <xs:annotation>
              <xs:documentation>Grad Zadar</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5149">
            <xs:annotation>
              <xs:documentation>Genera d.d.</xs:documentation>
            </xs:annotation>
          </xs:enumeration>
          <xs:enumeration value="4510">
            <xs:annotation>
              <xs:documentation>Hospitalija trgovina d.o.o.</xs:documentation>
            </xs:annotation>
          </xs:enumeration>
          <xs:enumeration value="4963">
            <xs:annotation>
              <xs:documentation>VELEBIT ŽIVOTNO OSIGURANJE d.d.</xs:documentation>
            </xs:annotation>
          </xs:enumeration>
          <xs:enumeration value="5148">
            <xs:annotation>
              <xs:documentation>Grad Osijek</xs:documentation>
            </xs:annotation>
          </xs:enumeration>
          <xs:enumeration value="4410">
            <xs:annotation>
              <xs:documentation>Olympia Vodice d.d.</xs:documentation>
            </xs:annotation>
          </xs:enumeration>
          <xs:enumeration value="4575">
            <xs:annotation>
              <xs:documentation>Excelsa nekretnine d.d.</xs:documentation>
            </xs:annotation>
          </xs:enumeration>
          <xs:enumeration value="5116">
            <xs:annotation>
              <xs:documentation>Jadrolinija</xs:documentation>
            </xs:annotation>
          </xs:enumeration>
          <xs:enumeration value="5147">
            <xs:annotation>
              <xs:documentation>Grad Vinkovci</xs:documentation>
            </xs:annotation>
          </xs:enumeration>
          <xs:enumeration value="4409">
            <xs:annotation>
              <xs:documentation>Hoteli Vodice d.d.</xs:documentation>
            </xs:annotation>
          </xs:enumeration>
          <xs:enumeration value="4661">
            <xs:annotation>
              <xs:documentation>OT - Optima telekom d.d.</xs:documentation>
            </xs:annotation>
          </xs:enumeration>
          <xs:enumeration value="5167">
            <xs:annotation>
              <xs:documentation>NETA Capital Croatia d.d. u likvidaciji</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94048">
            <xs:annotation>
              <xs:documentation>Stanovi Jadran d.d. za poslovanje nekretninama</xs:documentation>
            </xs:annotation>
          </xs:enumeration>
          <xs:enumeration value="99445">
            <xs:annotation>
              <xs:documentation>THE GARDEN BREWERY d.d.</xs:documentation>
            </xs:annotation>
          </xs:enumeration>
          <xs:enumeration value="102837">
            <xs:annotation>
              <xs:documentation>Primo Real Estate d.d.</xs:documentation>
            </xs:annotation>
          </xs:enumeration>
          <xs:enumeration value="102502">
            <xs:annotation>
              <xs:documentation>GRAD VARAŽDIN</xs:documentation>
            </xs:annotation>
          </xs:enumeration>
          <xs:enumeration value="5832">
            <xs:annotation>
              <xs:documentation>HPB Real d.d. zatvoreni investicijski fond s javnom ponudom za ulaganje u nekretnine - u likvidaciji</xs:documentation>
            </xs:annotation>
          </xs:enumeration>
          <xs:enumeration value="306">
            <xs:annotation>
              <xs:documentation>Tankerska plovidba d.d.</xs:documentation>
            </xs:annotation>
          </xs:enumeration>
          <xs:enumeration value="615">
            <xs:annotation>
              <xs:documentation>JADRANKAMEN d.d. u stečaju</xs:documentation>
            </xs:annotation>
          </xs:enumeration>
          <xs:enumeration value="847">
            <xs:annotation>
              <xs:documentation>Kraš d.d.</xs:documentation>
            </xs:annotation>
          </xs:enumeration>
          <xs:enumeration value="951">
            <xs:annotation>
              <xs:documentation>Maraska d.d.</xs:documentation>
            </xs:annotation>
          </xs:enumeration>
          <xs:enumeration value="1145">
            <xs:annotation>
              <xs:documentation>Poljoprivredno poduzeće Orahovica d.o.o.</xs:documentation>
            </xs:annotation>
          </xs:enumeration>
          <xs:enumeration value="1271">
            <xs:annotation>
              <xs:documentation>Ilirija d.d.</xs:documentation>
            </xs:annotation>
          </xs:enumeration>
          <xs:enumeration value="1388">
            <xs:annotation>
              <xs:documentation>Slobodna Dalmacija d.d.</xs:documentation>
            </xs:annotation>
          </xs:enumeration>
          <xs:enumeration value="1420">
            <xs:annotation>
              <xs:documentation>Varteks d.d.</xs:documentation>
            </xs:annotation>
          </xs:enumeration>
          <xs:enumeration value="340">
            <xs:annotation>
              <xs:documentation>ADRIATIC OSIGURANJE d.d.</xs:documentation>
            </xs:annotation>
          </xs:enumeration>
          <xs:enumeration value="715">
            <xs:annotation>
              <xs:documentation>Hoteli Cavtat d.d.</xs:documentation>
            </xs:annotation>
          </xs:enumeration>
          <xs:enumeration value="1019">
            <xs:annotation>
              <xs:documentation>CROATIA LLOYD d.d. za reosiguranje</xs:documentation>
            </xs:annotation>
          </xs:enumeration>
          <xs:enumeration value="1274">
            <xs:annotation>
              <xs:documentation>Termes grupa d.d.</xs:documentation>
            </xs:annotation>
          </xs:enumeration>
          <xs:enumeration value="1312">
            <xs:annotation>
              <xs:documentation>Koka d.d.</xs:documentation>
            </xs:annotation>
          </xs:enumeration>
          <xs:enumeration value="1928">
            <xs:annotation>
              <xs:documentation>Vis d.d.</xs:documentation>
            </xs:annotation>
          </xs:enumeration>
          <xs:enumeration value="185">
            <xs:annotation>
              <xs:documentation>Privredna banka Zagreb d.d.</xs:documentation>
            </xs:annotation>
          </xs:enumeration>
          <xs:enumeration value="237">
            <xs:annotation>
              <xs:documentation>Exportdrvo d.d.</xs:documentation>
            </xs:annotation>
          </xs:enumeration>
          <xs:enumeration value="273">
            <xs:annotation>
              <xs:documentation>Hrvatski Telekom d.d.</xs:documentation>
            </xs:annotation>
          </xs:enumeration>
          <xs:enumeration value="580">
            <xs:annotation>
              <xs:documentation>Hoteli Makarska d.d.</xs:documentation>
            </xs:annotation>
          </xs:enumeration>
          <xs:enumeration value="629">
            <xs:annotation>
              <xs:documentation>Jadran d.d., Tvornica metalnog nameštaja</xs:documentation>
            </xs:annotation>
          </xs:enumeration>
          <xs:enumeration value="765">
            <xs:annotation>
              <xs:documentation>Jadranka d.d.</xs:documentation>
            </xs:annotation>
          </xs:enumeration>
          <xs:enumeration value="797">
            <xs:annotation>
              <xs:documentation>Lošinjska plovidba - Holding d.d.</xs:documentation>
            </xs:annotation>
          </xs:enumeration>
          <xs:enumeration value="902">
            <xs:annotation>
              <xs:documentation>PAN - Papirna industrija - Trgopromet d.d.</xs:documentation>
            </xs:annotation>
          </xs:enumeration>
          <xs:enumeration value="1217">
            <xs:annotation>
              <xs:documentation>Dalit Corp. d.d.</xs:documentation>
            </xs:annotation>
          </xs:enumeration>
          <xs:enumeration value="1273">
            <xs:annotation>
              <xs:documentation>Imunološki zavod d.d.</xs:documentation>
            </xs:annotation>
          </xs:enumeration>
          <xs:enumeration value="1311">
            <xs:annotation>
              <xs:documentation>Koestlin d.d.</xs:documentation>
            </xs:annotation>
          </xs:enumeration>
          <xs:enumeration value="1334">
            <xs:annotation>
              <xs:documentation>Dukat d.d.</xs:documentation>
            </xs:annotation>
          </xs:enumeration>
          <xs:enumeration value="1453">
            <xs:annotation>
              <xs:documentation>Hotel Dubrovnik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218">
            <xs:annotation>
              <xs:documentation>Croatia - baterije d.d.</xs:documentation>
            </xs:annotation>
          </xs:enumeration>
          <xs:enumeration value="287">
            <xs:annotation>
              <xs:documentation>HP - Hrvatska pošta d.d.</xs:documentation>
            </xs:annotation>
          </xs:enumeration>
          <xs:enumeration value="307">
            <xs:annotation>
              <xs:documentation>ZAGREBAČKA BANKA DIONIČKO DRUŠTVO</xs:documentation>
            </xs:annotation>
          </xs:enumeration>
          <xs:enumeration value="612">
            <xs:annotation>
              <xs:documentation>Božjakovina d.d.</xs:documentation>
            </xs:annotation>
          </xs:enumeration>
          <xs:enumeration value="952">
            <xs:annotation>
              <xs:documentation>Zagrebačke pekarne Klara d.d.</xs:documentation>
            </xs:annotation>
          </xs:enumeration>
          <xs:enumeration value="1181">
            <xs:annotation>
              <xs:documentation>Adriatic Croatia International Club d.d.</xs:documentation>
            </xs:annotation>
          </xs:enumeration>
          <xs:enumeration value="1200">
            <xs:annotation>
              <xs:documentation>Brionka d.d.</xs:documentation>
            </xs:annotation>
          </xs:enumeration>
          <xs:enumeration value="1216">
            <xs:annotation>
              <xs:documentation>Dalekovod d.d.</xs:documentation>
            </xs:annotation>
          </xs:enumeration>
          <xs:enumeration value="1220">
            <xs:annotation>
              <xs:documentation>Dioki d.d.</xs:documentation>
            </xs:annotation>
          </xs:enumeration>
          <xs:enumeration value="1237">
            <xs:annotation>
              <xs:documentation>Elektrometal d.d.</xs:documentation>
            </xs:annotation>
          </xs:enumeration>
          <xs:enumeration value="1253">
            <xs:annotation>
              <xs:documentation>Hotel Medena d.d.</xs:documentation>
            </xs:annotation>
          </xs:enumeration>
          <xs:enumeration value="1290">
            <xs:annotation>
              <xs:documentation>Jadran tvornica čarapa d.d.</xs:documentation>
            </xs:annotation>
          </xs:enumeration>
          <xs:enumeration value="1315">
            <xs:annotation>
              <xs:documentation>Končar - Distributivni i specijalni transformatori d.d.</xs:documentation>
            </xs:annotation>
          </xs:enumeration>
          <xs:enumeration value="1333">
            <xs:annotation>
              <xs:documentation>Luka Rijeka d.d.</xs:documentation>
            </xs:annotation>
          </xs:enumeration>
          <xs:enumeration value="1401">
            <xs:annotation>
              <xs:documentation>TOZ Penkala Tvornica olovaka Zagreb d.d. u stečaju</xs:documentation>
            </xs:annotation>
          </xs:enumeration>
          <xs:enumeration value="1436">
            <xs:annotation>
              <xs:documentation>Zagrebačka pivovara d.d.</xs:documentation>
            </xs:annotation>
          </xs:enumeration>
          <xs:enumeration value="1471">
            <xs:annotation>
              <xs:documentation>Palace hotel Zagreb d.d.</xs:documentation>
            </xs:annotation>
          </xs:enumeration>
          <xs:enumeration value="2365">
            <xs:annotation>
              <xs:documentation>Hrvatski duhani d.d.</xs:documentation>
            </xs:annotation>
          </xs:enumeration>
          <xs:enumeration value="2523">
            <xs:annotation>
              <xs:documentation>Vupik d.d.</xs:documentation>
            </xs:annotation>
          </xs:enumeration>
          <xs:enumeration value="1967">
            <xs:annotation>
              <xs:documentation>Tekstilstroj d.d.</xs:documentation>
            </xs:annotation>
          </xs:enumeration>
          <xs:enumeration value="2228">
            <xs:annotation>
              <xs:documentation>Grad Rijeka</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560">
            <xs:annotation>
              <xs:documentation>INA - Industrija nafte d.d.</xs:documentation>
            </xs:annotation>
          </xs:enumeration>
          <xs:enumeration value="3983">
            <xs:annotation>
              <xs:documentation>HELIOS FAROS d.d.</xs:documentation>
            </xs:annotation>
          </xs:enumeration>
          <xs:enumeration value="3309">
            <xs:annotation>
              <xs:documentation>Adris Grupa d.d.</xs:documentation>
            </xs:annotation>
          </xs:enumeration>
          <xs:enumeration value="4503">
            <xs:annotation>
              <xs:documentation>HOK-OSIGURANJE d.d.</xs:documentation>
            </xs:annotation>
          </xs:enumeration>
          <xs:enumeration value="5158">
            <xs:annotation>
              <xs:documentation>SUNCE HOTELI d.d. za turizam i ugostiteljstvo</xs:documentation>
            </xs:annotation>
          </xs:enumeration>
          <xs:enumeration value="5157">
            <xs:annotation>
              <xs:documentation>M SAN GRUPA društvo s ograničenom odgovornošću</xs:documentation>
            </xs:annotation>
          </xs:enumeration>
          <xs:enumeration value="5426">
            <xs:annotation>
              <xs:documentation>Plodine d.d.</xs:documentation>
            </xs:annotation>
          </xs:enumeration>
          <xs:enumeration value="15268">
            <xs:annotation>
              <xs:documentation>PROFESSIO ENERGIA d.d.</xs:documentation>
            </xs:annotation>
          </xs:enumeration>
          <xs:enumeration value="30577">
            <xs:annotation>
              <xs:documentation>VALAMAR RIVIERA d.d.</xs:documentation>
            </xs:annotation>
          </xs:enumeration>
          <xs:enumeration value="92485">
            <xs:annotation>
              <xs:documentation>FTB TURIZAM d.d.</xs:documentation>
            </xs:annotation>
          </xs:enumeration>
          <xs:enumeration value="4164">
            <xs:annotation>
              <xs:documentation>Jadran Kapital d.d.</xs:documentation>
            </xs:annotation>
          </xs:enumeration>
          <xs:enumeration value="691">
            <xs:annotation>
              <xs:documentation>Zatvoreni alternativni investicijski fond s javnom ponudom Breza dioničko društvo</xs:documentation>
            </xs:annotation>
          </xs:enumeration>
          <xs:enumeration value="594">
            <xs:annotation>
              <xs:documentation>Vjesnik d.d.</xs:documentation>
            </xs:annotation>
          </xs:enumeration>
          <xs:enumeration value="649">
            <xs:annotation>
              <xs:documentation>Mlinar d.d.</xs:documentation>
            </xs:annotation>
          </xs:enumeration>
          <xs:enumeration value="810">
            <xs:annotation>
              <xs:documentation>Slavonija modna konfekcija d.d.</xs:documentation>
            </xs:annotation>
          </xs:enumeration>
          <xs:enumeration value="954">
            <xs:annotation>
              <xs:documentation>Hoteli Baška d.d.</xs:documentation>
            </xs:annotation>
          </xs:enumeration>
          <xs:enumeration value="1214">
            <xs:annotation>
              <xs:documentation>Čakovečki mlinovi d.d.</xs:documentation>
            </xs:annotation>
          </xs:enumeration>
          <xs:enumeration value="1239">
            <xs:annotation>
              <xs:documentation>Elektroprojekt d.d.</xs:documentation>
            </xs:annotation>
          </xs:enumeration>
          <xs:enumeration value="1260">
            <xs:annotation>
              <xs:documentation>Hoteli Maestral d.d.</xs:documentation>
            </xs:annotation>
          </xs:enumeration>
          <xs:enumeration value="1335">
            <xs:annotation>
              <xs:documentation>Magma d.d.</xs:documentation>
            </xs:annotation>
          </xs:enumeration>
          <xs:enumeration value="1450">
            <xs:annotation>
              <xs:documentation>Elektropromet d.d.</xs:documentation>
            </xs:annotation>
          </xs:enumeration>
          <xs:enumeration value="1569">
            <xs:annotation>
              <xs:documentation>Viro tvornica šećera d.d.</xs:documentation>
            </xs:annotation>
          </xs:enumeration>
          <xs:enumeration value="1644">
            <xs:annotation>
              <xs:documentation>MODRA ŠPILJA d.d.</xs:documentation>
            </xs:annotation>
          </xs:enumeration>
          <xs:enumeration value="233">
            <xs:annotation>
              <xs:documentation>Ericsson Nikola Tesla d.d.</xs:documentation>
            </xs:annotation>
          </xs:enumeration>
          <xs:enumeration value="378">
            <xs:annotation>
              <xs:documentation>Lavčević d.d.</xs:documentation>
            </xs:annotation>
          </xs:enumeration>
          <xs:enumeration value="394">
            <xs:annotation>
              <xs:documentation>Atlas d.d.</xs:documentation>
            </xs:annotation>
          </xs:enumeration>
          <xs:enumeration value="568">
            <xs:annotation>
              <xs:documentation>Jadranski naftovod d.d.</xs:documentation>
            </xs:annotation>
          </xs:enumeration>
          <xs:enumeration value="1075">
            <xs:annotation>
              <xs:documentation>Agromeđimurje d.d.</xs:documentation>
            </xs:annotation>
          </xs:enumeration>
          <xs:enumeration value="1221">
            <xs:annotation>
              <xs:documentation>Domaća tvornica rublja d.d.</xs:documentation>
            </xs:annotation>
          </xs:enumeration>
          <xs:enumeration value="1250">
            <xs:annotation>
              <xs:documentation>Hidroelektra niskogradnja d.d.</xs:documentation>
            </xs:annotation>
          </xs:enumeration>
          <xs:enumeration value="1286">
            <xs:annotation>
              <xs:documentation>Jadran film d.d.</xs:documentation>
            </xs:annotation>
          </xs:enumeration>
          <xs:enumeration value="1364">
            <xs:annotation>
              <xs:documentation>Pluto d.d.</xs:documentation>
            </xs:annotation>
          </xs:enumeration>
          <xs:enumeration value="1398">
            <xs:annotation>
              <xs:documentation>Tehnika d.d.</xs:documentation>
            </xs:annotation>
          </xs:enumeration>
          <xs:enumeration value="319">
            <xs:annotation>
              <xs:documentation>Hrvatska poštanska banka d.d.</xs:documentation>
            </xs:annotation>
          </xs:enumeration>
          <xs:enumeration value="472">
            <xs:annotation>
              <xs:documentation>Industrogradnja grupa d.d.</xs:documentation>
            </xs:annotation>
          </xs:enumeration>
          <xs:enumeration value="737">
            <xs:annotation>
              <xs:documentation>Slavonijatekstil d.d. u stečaju</xs:documentation>
            </xs:annotation>
          </xs:enumeration>
          <xs:enumeration value="936">
            <xs:annotation>
              <xs:documentation>Tisak d.d.</xs:documentation>
            </xs:annotation>
          </xs:enumeration>
          <xs:enumeration value="1130">
            <xs:annotation>
              <xs:documentation>Metalska industrija Varaždin d.d.</xs:documentation>
            </xs:annotation>
          </xs:enumeration>
          <xs:enumeration value="1187">
            <xs:annotation>
              <xs:documentation>Atlantska plovidba d.d.</xs:documentation>
            </xs:annotation>
          </xs:enumeration>
          <xs:enumeration value="1258">
            <xs:annotation>
              <xs:documentation>HOTELI BRELA d.d.</xs:documentation>
            </xs:annotation>
          </xs:enumeration>
          <xs:enumeration value="1296">
            <xs:annotation>
              <xs:documentation>Jamnica d.d.</xs:documentation>
            </xs:annotation>
          </xs:enumeration>
          <xs:enumeration value="1354">
            <xs:annotation>
              <xs:documentation>Mundus d.d. u stečaju</xs:documentation>
            </xs:annotation>
          </xs:enumeration>
          <xs:enumeration value="1372">
            <xs:annotation>
              <xs:documentation>Puris d.d.</xs:documentation>
            </xs:annotation>
          </xs:enumeration>
          <xs:enumeration value="1619">
            <xs:annotation>
              <xs:documentation>AUTO HRVATSKA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294">
            <xs:annotation>
              <xs:documentation>Hrvatska elektroprivreda d.d.</xs:documentation>
            </xs:annotation>
          </xs:enumeration>
          <xs:enumeration value="360">
            <xs:annotation>
              <xs:documentation>Turisthotel d.d.</xs:documentation>
            </xs:annotation>
          </xs:enumeration>
          <xs:enumeration value="409">
            <xs:annotation>
              <xs:documentation>Unijapapir d.d.</xs:documentation>
            </xs:annotation>
          </xs:enumeration>
          <xs:enumeration value="920">
            <xs:annotation>
              <xs:documentation>Belje d.d.</xs:documentation>
            </xs:annotation>
          </xs:enumeration>
          <xs:enumeration value="995">
            <xs:annotation>
              <xs:documentation>Laguna Novigrad d.d.</xs:documentation>
            </xs:annotation>
          </xs:enumeration>
          <xs:enumeration value="1057">
            <xs:annotation>
              <xs:documentation>Slatinska banka d.d.</xs:documentation>
            </xs:annotation>
          </xs:enumeration>
          <xs:enumeration value="1141">
            <xs:annotation>
              <xs:documentation>Petrokemija d.d.</xs:documentation>
            </xs:annotation>
          </xs:enumeration>
          <xs:enumeration value="1176">
            <xs:annotation>
              <xs:documentation>Zlatni otok d.d.</xs:documentation>
            </xs:annotation>
          </xs:enumeration>
          <xs:enumeration value="1326">
            <xs:annotation>
              <xs:documentation>Koteks d.d.</xs:documentation>
            </xs:annotation>
          </xs:enumeration>
          <xs:enumeration value="1383">
            <xs:annotation>
              <xs:documentation>Saponia d.d.</xs:documentation>
            </xs:annotation>
          </xs:enumeration>
          <xs:enumeration value="1400">
            <xs:annotation>
              <xs:documentation>Tekstilpromet d.d.</xs:documentation>
            </xs:annotation>
          </xs:enumeration>
          <xs:enumeration value="1432">
            <xs:annotation>
              <xs:documentation>Vrboska d.d.</xs:documentation>
            </xs:annotation>
          </xs:enumeration>
          <xs:enumeration value="1461">
            <xs:annotation>
              <xs:documentation>Institut IGH d.d.</xs:documentation>
            </xs:annotation>
          </xs:enumeration>
          <xs:enumeration value="2232">
            <xs:annotation>
              <xs:documentation>Istarska kreditna banka Umag d.d.</xs:documentation>
            </xs:annotation>
          </xs:enumeration>
          <xs:enumeration value="2410">
            <xs:annotation>
              <xs:documentation>Imperial Riviera d.d.</xs:documentation>
            </xs:annotation>
          </xs:enumeration>
          <xs:enumeration value="2160">
            <xs:annotation>
              <xs:documentation>Dubrovačko primorje d.o.o.</xs:documentation>
            </xs:annotation>
          </xs:enumeration>
          <xs:enumeration value="2369">
            <xs:annotation>
              <xs:documentation>Tempo d.d.</xs:documentation>
            </xs:annotation>
          </xs:enumeration>
          <xs:enumeration value="3047">
            <xs:annotation>
              <xs:documentation>Merkantile d.d., zastupstva, inženjering, proizvodnja i trgovina</xs:documentation>
            </xs:annotation>
          </xs:enumeration>
          <xs:enumeration value="2135">
            <xs:annotation>
              <xs:documentation>Hrvatska banka za obnovu i razvitak</xs:documentation>
            </xs:annotation>
          </xs:enumeration>
          <xs:enumeration value="2341">
            <xs:annotation>
              <xs:documentation>Erste&amp;Steiermärkische Banka dioničko društvo</xs:documentation>
            </xs:annotation>
          </xs:enumeration>
          <xs:enumeration value="2564">
            <xs:annotation>
              <xs:documentation>Jadran - Galenski laboratorij d.d.</xs:documentation>
            </xs:annotation>
          </xs:enumeration>
          <xs:enumeration value="4960">
            <xs:annotation>
              <xs:documentation>VELEBIT OSIGURANJE d.d.</xs:documentation>
            </xs:annotation>
          </xs:enumeration>
          <xs:enumeration value="5145">
            <xs:annotation>
              <xs:documentation>Banco Popolare Croatia d.d.</xs:documentation>
            </xs:annotation>
          </xs:enumeration>
          <xs:enumeration value="4354">
            <xs:annotation>
              <xs:documentation>Grad Split</xs:documentation>
            </xs:annotation>
          </xs:enumeration>
          <xs:enumeration value="5716">
            <xs:annotation>
              <xs:documentation>ŠC Višnjik d.o.o.</xs:documentation>
            </xs:annotation>
          </xs:enumeration>
          <xs:enumeration value="90298">
            <xs:annotation>
              <xs:documentation>SPAN d.d.</xs:documentation>
            </xs:annotation>
          </xs:enumeration>
          <xs:enumeration value="88828">
            <xs:annotation>
              <xs:documentation>LANIŠTE D.O.O.</xs:documentation>
            </xs:annotation>
          </xs:enumeration>
          <xs:enumeration value="97643">
            <xs:annotation>
              <xs:documentation>Meritus ulaganja d.d.</xs:documentation>
            </xs:annotation>
          </xs:enumeration>
          <xs:enumeration value="101766">
            <xs:annotation>
              <xs:documentation>CIAK Grupa d.d. za upravljanje društvima</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enumeration value="103445">
            <xs:annotation>
              <xs:documentation>Quattro logistika d.d.</xs:documentation>
            </xs:annotation>
          </xs:enumeration>
        </xs:restriction>
      </xs:simpleType>
      <xs:simpleType name="EnumList_Da_Ne_368___3">
        <xs:restriction base="xs:integer">
          <xs:whiteSpace value="collapse" fixed="true"/>
          <xs:enumeration value="1">
            <xs:annotation>
              <xs:documentation>DA</xs:documentation>
            </xs:annotation>
          </xs:enumeration>
          <xs:enumeration value="2">
            <xs:annotation>
              <xs:documentation>NE</xs:documentation>
            </xs:annotation>
          </xs:enumeration>
        </xs:restriction>
      </xs:simpleType>
      <xs:simpleType name="EnumList_Da_Ne_NijePrimjenjivo_389___4">
        <xs:restriction base="xs:integer">
          <xs:whiteSpace value="collapse" fixed="true"/>
          <xs:enumeration value="1">
            <xs:annotation>
              <xs:documentation>DA</xs:documentation>
            </xs:annotation>
          </xs:enumeration>
          <xs:enumeration value="2">
            <xs:annotation>
              <xs:documentation>NE</xs:documentation>
            </xs:annotation>
          </xs:enumeration>
          <xs:enumeration value="3">
            <xs:annotation>
              <xs:documentation>Nije primjenjivo</xs:documentation>
            </xs:annotation>
          </xs:enumeration>
        </xs:restriction>
      </xs:simpleType>
      <xs:simpleType name="Integer_TD10_POS_Z___5">
        <xs:restriction base="xs:integer">
          <xs:whiteSpace value="collapse" fixed="true"/>
          <xs:maxInclusive value="9999999999" fixed="true"/>
          <xs:minInclusive value="0" fixed="true"/>
          <xs:totalDigits value="10" fixed="true"/>
        </xs:restriction>
      </xs:simpleType>
      <xs:simpleType name="EnumList_Sustav_upravljanja_STK_390___6">
        <xs:restriction base="xs:integer">
          <xs:whiteSpace value="collapse" fixed="true"/>
          <xs:enumeration value="1">
            <xs:annotation>
              <xs:documentation>Monistički ustroj</xs:documentation>
            </xs:annotation>
          </xs:enumeration>
          <xs:enumeration value="2">
            <xs:annotation>
              <xs:documentation>Dualistički ustroj</xs:documentation>
            </xs:annotation>
          </xs:enumeration>
        </xs:restriction>
      </xs:simpleType>
      <xs:simpleType name="Integer_TD10_POS_NOZ___7">
        <xs:restriction base="xs:integer">
          <xs:whiteSpace value="collapse" fixed="true"/>
          <xs:maxInclusive value="9999999999" fixed="true"/>
          <xs:minInclusive value="1" fixed="true"/>
          <xs:totalDigits value="10" fixed="true"/>
        </xs:restriction>
      </xs:simpleType>
      <xs:simpleType name="Decimal_TD4_FD2_POS_NOZ___8">
        <xs:restriction base="xs:decimal">
          <xs:whiteSpace value="collapse" fixed="true"/>
          <xs:maxInclusive value="99.99" fixed="true"/>
          <xs:minInclusive value="0.01" fixed="true"/>
          <xs:totalDigits value="4" fixed="true"/>
          <xs:fractionDigits value="2" fixed="true"/>
        </xs:restriction>
      </xs:simpleType>
      <xs:simpleType name="Decimal_TD4_FD2_POS_Z___9">
        <xs:restriction base="xs:decimal">
          <xs:whiteSpace value="collapse" fixed="true"/>
          <xs:maxInclusive value="99.99" fixed="true"/>
          <xs:minInclusive value="0" fixed="true"/>
          <xs:totalDigits value="4" fixed="true"/>
          <xs:fractionDigits value="2" fixed="true"/>
        </xs:restriction>
      </xs:simpleType>
      <xs:simpleType name="Decimal_TD16_FD2_POS_Z___10">
        <xs:restriction base="xs:decimal">
          <xs:whiteSpace value="collapse" fixed="true"/>
          <xs:maxInclusive value="99999999999999.99" fixed="true"/>
          <xs:minInclusive value="0" fixed="true"/>
          <xs:totalDigits value="16" fixed="true"/>
          <xs:fractionDigits value="2" fixed="true"/>
        </xs:restriction>
      </xs:simpleType>
      <xs:simpleType name="Decimal_TD16_FD2_POS_NOZ___11">
        <xs:restriction base="xs:decimal">
          <xs:whiteSpace value="collapse" fixed="true"/>
          <xs:maxInclusive value="99999999999999.99" fixed="true"/>
          <xs:minInclusive value="0.01" fixed="true"/>
          <xs:totalDigits value="16" fixed="true"/>
          <xs:fractionDigits value="2" fixed="true"/>
        </xs:restriction>
      </xs:simpleType>
      <xs:simpleType name="Decimal_TD16_FD2_NEG_NOZ___12">
        <xs:restriction base="xs:decimal">
          <xs:whiteSpace value="collapse" fixed="true"/>
          <xs:maxInclusive value="-0.01" fixed="true"/>
          <xs:minInclusive value="-99999999999999.99" fixed="true"/>
          <xs:totalDigits value="16" fixed="true"/>
          <xs:fractionDigits value="2" fixed="true"/>
        </xs:restriction>
      </xs:simpleType>
      <xs:simpleType name="Integer_TD10_POS_NOZ___13">
        <xs:restriction base="xs:integer">
          <xs:whiteSpace value="collapse" fixed="true"/>
          <xs:maxInclusive value="2147483648" fixed="true"/>
          <xs:minInclusive value="1" fixed="true"/>
          <xs:totalDigits value="10" fixed="true"/>
        </xs:restriction>
      </xs:simpleType>
      <xs:simpleType name="Integer_TD10_POS_Z___14">
        <xs:restriction base="xs:integer">
          <xs:whiteSpace value="collapse" fixed="true"/>
          <xs:maxInclusive value="2147483648" fixed="true"/>
          <xs:minInclusive value="0" fixed="true"/>
          <xs:totalDigits value="10" fixed="true"/>
        </xs:restriction>
      </xs:simpleType>
      <xs:simpleType name="Text_LEN0___15">
        <xs:restriction base="xs:string">
          <xs:whiteSpace value="preserve" fixed="true"/>
          <xs:minLength value="2" fixed="true"/>
          <xs:maxLength value="30" fixed="true"/>
        </xs:restriction>
      </xs:simpleType>
      <xs:simpleType name="Ptype_oib_6">
        <xs:annotation>
          <xs:documentation>Osobni identifikacijski broj čija zadnja znamenka je kontrolni broj dobiven po Modul 11,10 ISO 7064</xs:documentation>
        </xs:annotation>
        <xs:restriction base="xs:string">
          <xs:whiteSpace value="preserve" fixed="true"/>
          <xs:minLength value="0" fixed="true"/>
          <xs:maxLength value="11" fixed="true"/>
          <xs:pattern value="[0-9]{11}"/>
        </xs:restriction>
      </xs:simpleType>
      <xs:simpleType name="EnumList_Titula_374___16">
        <xs:restriction base="xs:integer">
          <xs:whiteSpace value="collapse" fixed="true"/>
          <xs:enumeration value="1">
            <xs:annotation>
              <xs:documentation>univ. bacc.</xs:documentation>
            </xs:annotation>
          </xs:enumeration>
          <xs:enumeration value="2">
            <xs:annotation>
              <xs:documentation>mag. oec.</xs:documentation>
            </xs:annotation>
          </xs:enumeration>
          <xs:enumeration value="3">
            <xs:annotation>
              <xs:documentation>univ. spec. oec.</xs:documentation>
            </xs:annotation>
          </xs:enumeration>
          <xs:enumeration value="4">
            <xs:annotation>
              <xs:documentation>mr.sc.</xs:documentation>
            </xs:annotation>
          </xs:enumeration>
          <xs:enumeration value="5">
            <xs:annotation>
              <xs:documentation>dr. sc.</xs:documentation>
            </xs:annotation>
          </xs:enumeration>
          <xs:enumeration value="6">
            <xs:annotation>
              <xs:documentation>ostalo</xs:documentation>
            </xs:annotation>
          </xs:enumeration>
        </xs:restriction>
      </xs:simpleType>
      <xs:simpleType name="EnumList_Stručna_sprema_STK_398___17">
        <xs:restriction base="xs:integer">
          <xs:whiteSpace value="collapse" fixed="true"/>
          <xs:enumeration value="1">
            <xs:annotation>
              <xs:documentation>Bez škole</xs:documentation>
            </xs:annotation>
          </xs:enumeration>
          <xs:enumeration value="2">
            <xs:annotation>
              <xs:documentation>Osnovna škola</xs:documentation>
            </xs:annotation>
          </xs:enumeration>
          <xs:enumeration value="3">
            <xs:annotation>
              <xs:documentation>Srednja škola - gimnazija</xs:documentation>
            </xs:annotation>
          </xs:enumeration>
          <xs:enumeration value="4">
            <xs:annotation>
              <xs:documentation>Srednja umjetnička škola</xs:documentation>
            </xs:annotation>
          </xs:enumeration>
          <xs:enumeration value="5">
            <xs:annotation>
              <xs:documentation>Srednja strukovna škola</xs:documentation>
            </xs:annotation>
          </xs:enumeration>
          <xs:enumeration value="6">
            <xs:annotation>
              <xs:documentation>Ostale srednje škole (škola za KV i VKV radnike i sl.)</xs:documentation>
            </xs:annotation>
          </xs:enumeration>
          <xs:enumeration value="7">
            <xs:annotation>
              <xs:documentation>Stručni studij/stručni dodiplomski studij (3 godine)</xs:documentation>
            </xs:annotation>
          </xs:enumeration>
          <xs:enumeration value="8">
            <xs:annotation>
              <xs:documentation>Specijalistički diplomski stručni studij/stručni dodiplomski studij (4 godine)</xs:documentation>
            </xs:annotation>
          </xs:enumeration>
          <xs:enumeration value="9">
            <xs:annotation>
              <xs:documentation>Preddiplomski sveučilišni studij</xs:documentation>
            </xs:annotation>
          </xs:enumeration>
          <xs:enumeration value="10">
            <xs:annotation>
              <xs:documentation>Preddiplomski i diplomski sveučilišni studij ili integrirani preddiplomski i diplomski sveučilišni studij/sveučilišni dodiplomski studij</xs:documentation>
            </xs:annotation>
          </xs:enumeration>
          <xs:enumeration value="11">
            <xs:annotation>
              <xs:documentation>Poslijediplomski specijalistički studij/poslijediplomski stručni studij koji se izvodi na sveučilištu</xs:documentation>
            </xs:annotation>
          </xs:enumeration>
          <xs:enumeration value="12">
            <xs:annotation>
              <xs:documentation>Sveučilišni poslijediplomski znanstveni studij te sveučilišni poslijediplomski umjetnički studij - magistar znanosti</xs:documentation>
            </xs:annotation>
          </xs:enumeration>
          <xs:enumeration value="13">
            <xs:annotation>
              <xs:documentation>Doktorat znanosti (poslijediplomski sveučilišni studij/sveučilišni poslijediplomski znanstveni studij te obrana doktorske disertacije izvan doktorskog studija)</xs:documentation>
            </xs:annotation>
          </xs:enumeration>
        </xs:restriction>
      </xs:simpleType>
      <xs:simpleType name="EnumList_SPOL-STK_375___18">
        <xs:restriction base="xs:integer">
          <xs:whiteSpace value="collapse" fixed="true"/>
          <xs:enumeration value="1">
            <xs:annotation>
              <xs:documentation>Žensko</xs:documentation>
            </xs:annotation>
          </xs:enumeration>
          <xs:enumeration value="2">
            <xs:annotation>
              <xs:documentation>Muško</xs:documentation>
            </xs:annotation>
          </xs:enumeration>
        </xs:restriction>
      </xs:simpleType>
      <xs:simpleType name="EnumList_DOB-STK_376___19">
        <xs:restriction base="xs:integer">
          <xs:whiteSpace value="collapse" fixed="true"/>
          <xs:enumeration value="1">
            <xs:annotation>
              <xs:documentation>do 35 godina</xs:documentation>
            </xs:annotation>
          </xs:enumeration>
          <xs:enumeration value="2">
            <xs:annotation>
              <xs:documentation>od 36 do 45 godina</xs:documentation>
            </xs:annotation>
          </xs:enumeration>
          <xs:enumeration value="3">
            <xs:annotation>
              <xs:documentation>od 46 - 55 godina</xs:documentation>
            </xs:annotation>
          </xs:enumeration>
          <xs:enumeration value="4">
            <xs:annotation>
              <xs:documentation> iznad 56 godina</xs:documentation>
            </xs:annotation>
          </xs:enumeration>
        </xs:restriction>
      </xs:simpleType>
      <xs:simpleType name="EnumList_DRŽAVLJANSTVO-STK_377___20">
        <xs:restriction base="xs:integer">
          <xs:whiteSpace value="collapse" fixed="true"/>
          <xs:enumeration value="1">
            <xs:annotation>
              <xs:documentation>Domaće</xs:documentation>
            </xs:annotation>
          </xs:enumeration>
          <xs:enumeration value="2">
            <xs:annotation>
              <xs:documentation>Strano</xs:documentation>
            </xs:annotation>
          </xs:enumeration>
        </xs:restriction>
      </xs:simpleType>
      <xs:simpleType name="EnumList_POVEZANOST-STK_378___21">
        <xs:restriction base="xs:integer">
          <xs:whiteSpace value="collapse" fixed="true"/>
          <xs:enumeration value="1">
            <xs:annotation>
              <xs:documentation>Poslovna</xs:documentation>
            </xs:annotation>
          </xs:enumeration>
          <xs:enumeration value="2">
            <xs:annotation>
              <xs:documentation>Rodbinska</xs:documentation>
            </xs:annotation>
          </xs:enumeration>
          <xs:enumeration value="3">
            <xs:annotation>
              <xs:documentation>Poslovna i rodbinska</xs:documentation>
            </xs:annotation>
          </xs:enumeration>
          <xs:enumeration value="4">
            <xs:annotation>
              <xs:documentation>Ostala</xs:documentation>
            </xs:annotation>
          </xs:enumeration>
          <xs:enumeration value="5">
            <xs:annotation>
              <xs:documentation>Nije primjenjivo</xs:documentation>
            </xs:annotation>
          </xs:enumeration>
        </xs:restriction>
      </xs:simpleType>
      <xs:simpleType name="Integer_TD6_POS_NOZ___22">
        <xs:restriction base="xs:integer">
          <xs:whiteSpace value="collapse" fixed="true"/>
          <xs:maxInclusive value="999999" fixed="true"/>
          <xs:minInclusive value="1" fixed="true"/>
          <xs:totalDigits value="6" fixed="true"/>
        </xs:restriction>
      </xs:simpleType>
      <xs:simpleType name="Integer_TD6_POS_Z___23">
        <xs:restriction base="xs:integer">
          <xs:whiteSpace value="collapse" fixed="true"/>
          <xs:maxInclusive value="999999" fixed="true"/>
          <xs:minInclusive value="0" fixed="true"/>
          <xs:totalDigits value="6" fixed="true"/>
        </xs:restriction>
      </xs:simpleType>
      <xs:simpleType name="Integer_TD3_POS_NOZ___24">
        <xs:restriction base="xs:integer">
          <xs:whiteSpace value="collapse" fixed="true"/>
          <xs:maxInclusive value="999" fixed="true"/>
          <xs:minInclusive value="1" fixed="true"/>
          <xs:totalDigits value="3" fixed="true"/>
        </xs:restriction>
      </xs:simpleType>
      <xs:simpleType name="Integer_TD3_POS_Z___25">
        <xs:restriction base="xs:integer">
          <xs:whiteSpace value="collapse" fixed="true"/>
          <xs:maxInclusive value="999" fixed="true"/>
          <xs:minInclusive value="0" fixed="true"/>
          <xs:totalDigits value="3" fixed="true"/>
        </xs:restriction>
      </xs:simpleType>
      <xs:simpleType name="EnumList_ODBORI-STK_382___26">
        <xs:restriction base="xs:integer">
          <xs:whiteSpace value="collapse" fixed="true"/>
          <xs:enumeration value="1">
            <xs:annotation>
              <xs:documentation>Revizijski odbor</xs:documentation>
            </xs:annotation>
          </xs:enumeration>
          <xs:enumeration value="2">
            <xs:annotation>
              <xs:documentation>Odbor za imenovanja</xs:documentation>
            </xs:annotation>
          </xs:enumeration>
          <xs:enumeration value="3">
            <xs:annotation>
              <xs:documentation>Odbor za nagrađivanja</xs:documentation>
            </xs:annotation>
          </xs:enumeration>
          <xs:enumeration value="4">
            <xs:annotation>
              <xs:documentation>Revizijski odbor i odbor za imenovanja </xs:documentation>
            </xs:annotation>
          </xs:enumeration>
          <xs:enumeration value="5">
            <xs:annotation>
              <xs:documentation>Revizijski odbor i odbor za nagrađivanja</xs:documentation>
            </xs:annotation>
          </xs:enumeration>
          <xs:enumeration value="6">
            <xs:annotation>
              <xs:documentation>Odbor za imenovanja i odbor za nagrađivanja</xs:documentation>
            </xs:annotation>
          </xs:enumeration>
          <xs:enumeration value="7">
            <xs:annotation>
              <xs:documentation>Ostalo</xs:documentation>
            </xs:annotation>
          </xs:enumeration>
          <xs:enumeration value="8">
            <xs:annotation>
              <xs:documentation>Nije primjenjivo</xs:documentation>
            </xs:annotation>
          </xs:enumeration>
        </xs:restriction>
      </xs:simpleType>
      <xs:simpleType name="Ptype_Cijeli_x0020_broj_x0020_-_x0020_Pozitivni_x0020__x0028_i_x0020_nula_x0029__133">
        <xs:annotation>
          <xs:documentation>Pozitivan (uključujući nulu) cijeli broj (interger)</xs:documentation>
        </xs:annotation>
        <xs:restriction base="xs:integer">
          <xs:whiteSpace value="collapse" fixed="true"/>
          <xs:maxInclusive value="2147483647" fixed="true"/>
          <xs:minInclusive value="0" fixed="true"/>
        </xs:restriction>
      </xs:simpleType>
      <xs:simpleType name="EnumList_Mjesto_javne_objave_STK_372___27">
        <xs:restriction base="xs:integer">
          <xs:whiteSpace value="collapse" fixed="true"/>
          <xs:enumeration value="1">
            <xs:annotation>
              <xs:documentation>Vlastite internet stranice</xs:documentation>
            </xs:annotation>
          </xs:enumeration>
          <xs:enumeration value="2">
            <xs:annotation>
              <xs:documentation>ZSE</xs:documentation>
            </xs:annotation>
          </xs:enumeration>
          <xs:enumeration value="3">
            <xs:annotation>
              <xs:documentation>SRPI</xs:documentation>
            </xs:annotation>
          </xs:enumeration>
          <xs:enumeration value="4">
            <xs:annotation>
              <xs:documentation>Vlastite internet stranice i ZSE</xs:documentation>
            </xs:annotation>
          </xs:enumeration>
          <xs:enumeration value="5">
            <xs:annotation>
              <xs:documentation>Vlastite internet stranice, ZSE i SRPI</xs:documentation>
            </xs:annotation>
          </xs:enumeration>
          <xs:enumeration value="6">
            <xs:annotation>
              <xs:documentation>Vlastite internet stranice i SRPI</xs:documentation>
            </xs:annotation>
          </xs:enumeration>
          <xs:enumeration value="7">
            <xs:annotation>
              <xs:documentation>ZSE i SRPI</xs:documentation>
            </xs:annotation>
          </xs:enumeration>
          <xs:enumeration value="8">
            <xs:annotation>
              <xs:documentation>Nije javno objavljeno</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Integer_TD2_POS_NOZ___28">
        <xs:restriction base="xs:integer">
          <xs:whiteSpace value="collapse" fixed="true"/>
          <xs:maxInclusive value="99" fixed="true"/>
          <xs:minInclusive value="1" fixed="true"/>
          <xs:totalDigits value="2" fixed="true"/>
        </xs:restriction>
      </xs:simpleType>
      <xs:simpleType name="EnumList_Razlozi_opoziva_članova_uprave_383___29">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Razlozi_otkaza_uprava_388___30">
        <xs:restriction base="xs:integer">
          <xs:whiteSpace value="collapse" fixed="true"/>
          <xs:enumeration value="1">
            <xs:annotation>
              <xs:documentation>osobni razlozi</xs:documentation>
            </xs:annotation>
          </xs:enumeration>
          <xs:enumeration value="2">
            <xs:annotation>
              <xs:documentation>promjena nadzornog odbora</xs:documentation>
            </xs:annotation>
          </xs:enumeration>
          <xs:enumeration value="3">
            <xs:annotation>
              <xs:documentation>promjena dioničarske strukture</xs:documentation>
            </xs:annotation>
          </xs:enumeration>
          <xs:enumeration value="4">
            <xs:annotation>
              <xs:documentation>osobni razlozi i promjena NO</xs:documentation>
            </xs:annotation>
          </xs:enumeration>
          <xs:enumeration value="5">
            <xs:annotation>
              <xs:documentation>osobni razlozi i promjena dioničarske strukture</xs:documentation>
            </xs:annotation>
          </xs:enumeration>
          <xs:enumeration value="6">
            <xs:annotation>
              <xs:documentation>promjena NO i dioničarske strukture</xs:documentation>
            </xs:annotation>
          </xs:enumeration>
          <xs:enumeration value="7">
            <xs:annotation>
              <xs:documentation>promjena NO i dioničarske strukture i osobni razlozi</xs:documentation>
            </xs:annotation>
          </xs:enumeration>
          <xs:enumeration value="8">
            <xs:annotation>
              <xs:documentation> ništa od navedenog</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EnumList_Razlozi_opoziva_članova_NO_385___31">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opoziv od strane suda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Razlozi_davanja_otkaza_članova_NO_386___32">
        <xs:restriction base="xs:integer">
          <xs:whiteSpace value="collapse" fixed="true"/>
          <xs:enumeration value="1">
            <xs:annotation>
              <xs:documentation>osobni razlozi</xs:documentation>
            </xs:annotation>
          </xs:enumeration>
          <xs:enumeration value="2">
            <xs:annotation>
              <xs:documentation>promjena dioničarske strukture</xs:documentation>
            </xs:annotation>
          </xs:enumeration>
          <xs:enumeration value="3">
            <xs:annotation>
              <xs:documentation> osobni razlozi i promjena dioničarske strukture</xs:documentation>
            </xs:annotation>
          </xs:enumeration>
          <xs:enumeration value="4">
            <xs:annotation>
              <xs:documentation>išta od navedenog</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Javni_podaci_kandidati_387___33">
        <xs:restriction base="xs:integer">
          <xs:whiteSpace value="collapse" fixed="true"/>
          <xs:enumeration value="1">
            <xs:annotation>
              <xs:documentation>Spol</xs:documentation>
            </xs:annotation>
          </xs:enumeration>
          <xs:enumeration value="2">
            <xs:annotation>
              <xs:documentation>Dob</xs:documentation>
            </xs:annotation>
          </xs:enumeration>
          <xs:enumeration value="3">
            <xs:annotation>
              <xs:documentation>Stručna sprema</xs:documentation>
            </xs:annotation>
          </xs:enumeration>
          <xs:enumeration value="4">
            <xs:annotation>
              <xs:documentation>Kvalifikacije</xs:documentation>
            </xs:annotation>
          </xs:enumeration>
          <xs:enumeration value="5">
            <xs:annotation>
              <xs:documentation>Iskustvo</xs:documentation>
            </xs:annotation>
          </xs:enumeration>
          <xs:enumeration value="6">
            <xs:annotation>
              <xs:documentation>Spol i dob</xs:documentation>
            </xs:annotation>
          </xs:enumeration>
          <xs:enumeration value="7">
            <xs:annotation>
              <xs:documentation>Spol, dob i stručna sprema</xs:documentation>
            </xs:annotation>
          </xs:enumeration>
          <xs:enumeration value="8">
            <xs:annotation>
              <xs:documentation>Spol, dob,stručna sprema i kvalifikacije</xs:documentation>
            </xs:annotation>
          </xs:enumeration>
          <xs:enumeration value="9">
            <xs:annotation>
              <xs:documentation>Spol, dob,stručna sprema,kvalifikacije i iskustvo</xs:documentation>
            </xs:annotation>
          </xs:enumeration>
          <xs:enumeration value="10">
            <xs:annotation>
              <xs:documentation>Spol i stručna sprema</xs:documentation>
            </xs:annotation>
          </xs:enumeration>
          <xs:enumeration value="11">
            <xs:annotation>
              <xs:documentation>Spol, stručna sprema i kvalifikacije</xs:documentation>
            </xs:annotation>
          </xs:enumeration>
          <xs:enumeration value="12">
            <xs:annotation>
              <xs:documentation>Spol, stručna sprema, kvalifikacije i iskustvo</xs:documentation>
            </xs:annotation>
          </xs:enumeration>
          <xs:enumeration value="13">
            <xs:annotation>
              <xs:documentation>Spol i kvalifikacije</xs:documentation>
            </xs:annotation>
          </xs:enumeration>
          <xs:enumeration value="14">
            <xs:annotation>
              <xs:documentation>Spol, kvalifikacije i iskustvo</xs:documentation>
            </xs:annotation>
          </xs:enumeration>
          <xs:enumeration value="15">
            <xs:annotation>
              <xs:documentation>Dob i stručna sprema</xs:documentation>
            </xs:annotation>
          </xs:enumeration>
          <xs:enumeration value="16">
            <xs:annotation>
              <xs:documentation>Dob, stručna sprema i kvalifikacije</xs:documentation>
            </xs:annotation>
          </xs:enumeration>
          <xs:enumeration value="17">
            <xs:annotation>
              <xs:documentation>Dob, stručna sprema, kvalifikacije i iskustvo</xs:documentation>
            </xs:annotation>
          </xs:enumeration>
          <xs:enumeration value="18">
            <xs:annotation>
              <xs:documentation>Stručna sprema i kvalifikacije</xs:documentation>
            </xs:annotation>
          </xs:enumeration>
          <xs:enumeration value="19">
            <xs:annotation>
              <xs:documentation>Stručna sprema, kvalifikacije i iskustvo</xs:documentation>
            </xs:annotation>
          </xs:enumeration>
          <xs:enumeration value="20">
            <xs:annotation>
              <xs:documentation> Kvalifikacije i iskustvo</xs:documentation>
            </xs:annotation>
          </xs:enumeration>
          <xs:enumeration value="21">
            <xs:annotation>
              <xs:documentation>Ostalo</xs:documentation>
            </xs:annotation>
          </xs:enumeration>
          <xs:enumeration value="22">
            <xs:annotation>
              <xs:documentation>Ništa od navedenog</xs:documentation>
            </xs:annotation>
          </xs:enumeration>
        </xs:restriction>
      </xs:simpleType>
      <xs:simpleType name="Decimal_TD5_FD2_POS_Z___34">
        <xs:restriction base="xs:decimal">
          <xs:whiteSpace value="collapse" fixed="true"/>
          <xs:maxInclusive value="999.99" fixed="true"/>
          <xs:minInclusive value="0" fixed="true"/>
          <xs:totalDigits value="5" fixed="true"/>
          <xs:fractionDigits value="2" fixed="true"/>
        </xs:restriction>
      </xs:simpleType>
      <xs:simpleType name="EnumList_Određivanje_visine_primitaka_NO_381___35">
        <xs:restriction base="xs:integer">
          <xs:whiteSpace value="collapse" fixed="true"/>
          <xs:enumeration value="1">
            <xs:annotation>
              <xs:documentation>Statut</xs:documentation>
            </xs:annotation>
          </xs:enumeration>
          <xs:enumeration value="2">
            <xs:annotation>
              <xs:documentation>Glavna skupština</xs:documentation>
            </xs:annotation>
          </xs:enumeration>
          <xs:enumeration value="3">
            <xs:annotation>
              <xs:documentation>Ostalo</xs:documentation>
            </xs:annotation>
          </xs:enumeration>
          <xs:enumeration value="4">
            <xs:annotation>
              <xs:documentation>Nije primjenjivo</xs:documentation>
            </xs:annotation>
          </xs:enumeration>
        </xs:restriction>
      </xs:simpleType>
      <xs:simpleType name="Ptype_datum_13">
        <xs:restriction base="xs:date">
          <xs:whiteSpace value="collapse" fixed="true"/>
          <xs:pattern value="\p{Nd}{4}-\p{Nd}{2}-\p{Nd}{2}"/>
          <xs:minInclusive value="1900-01-01" fixed="true"/>
          <xs:maxInclusive value="2060-12-31" fixed="true"/>
        </xs:restriction>
      </xs:simpleType>
      <xs:simpleType name="Integer_TD2_POS_Z___36">
        <xs:restriction base="xs:integer">
          <xs:whiteSpace value="collapse" fixed="true"/>
          <xs:maxInclusive value="99" fixed="true"/>
          <xs:minInclusive value="0" fixed="true"/>
          <xs:totalDigits value="2" fixed="true"/>
        </xs:restriction>
      </xs:simpleType>
      <xs:simpleType name="EnumList_status_protuprijedloga_380___37">
        <xs:restriction base="xs:integer">
          <xs:whiteSpace value="collapse" fixed="true"/>
          <xs:enumeration value="1">
            <xs:annotation>
              <xs:documentation>Svi su usvojeni</xs:documentation>
            </xs:annotation>
          </xs:enumeration>
          <xs:enumeration value="2">
            <xs:annotation>
              <xs:documentation>Djelomično su usvojeni</xs:documentation>
            </xs:annotation>
          </xs:enumeration>
          <xs:enumeration value="3">
            <xs:annotation>
              <xs:documentation>Niti jedan nije usvojen</xs:documentation>
            </xs:annotation>
          </xs:enumeration>
          <xs:enumeration value="4">
            <xs:annotation>
              <xs:documentation>Nije primjenjivo</xs:documentation>
            </xs:annotation>
          </xs:enumeration>
        </xs:restriction>
      </xs:simpleType>
      <xs:simpleType name="EnumList_Razlozi_neodržavanja_GS_369___38">
        <xs:restriction base="xs:integer">
          <xs:whiteSpace value="collapse" fixed="true"/>
          <xs:enumeration value="1">
            <xs:annotation>
              <xs:documentation>Društvo je u stečaju</xs:documentation>
            </xs:annotation>
          </xs:enumeration>
          <xs:enumeration value="2">
            <xs:annotation>
              <xs:documentation>Ostalo</xs:documentation>
            </xs:annotation>
          </xs:enumeration>
          <xs:enumeration value="3">
            <xs:annotation>
              <xs:documentation>Nije primjenjivo</xs:documentation>
            </xs:annotation>
          </xs:enumeration>
        </xs:restriction>
      </xs:simpleType>
      <xs:simpleType name="Decimal_TD16_FD2___39">
        <xs:restriction base="xs:decimal">
          <xs:whiteSpace value="collapse" fixed="true"/>
          <xs:maxInclusive value="99999999999999.99" fixed="true"/>
          <xs:minInclusive value="-99999999999999.99" fixed="true"/>
          <xs:totalDigits value="16" fixed="true"/>
          <xs:fractionDigits value="2" fixed="true"/>
        </xs:restriction>
      </xs:simpleType>
      <xs:simpleType name="EnumList_Način_stjecanja_vlastitih_dionica_379___40">
        <xs:restriction base="xs:integer">
          <xs:whiteSpace value="collapse" fixed="true"/>
          <xs:enumeration value="1">
            <xs:annotation>
              <xs:documentation>Na temelju ovlasti GS</xs:documentation>
            </xs:annotation>
          </xs:enumeration>
          <xs:enumeration value="2">
            <xs:annotation>
              <xs:documentation>Bez dobivene ovlasti</xs:documentation>
            </xs:annotation>
          </xs:enumeration>
          <xs:enumeration value="3">
            <xs:annotation>
              <xs:documentation>Nije primjenjivo</xs:documentation>
            </xs:annotation>
          </xs:enumeration>
        </xs:restriction>
      </xs:simpleType>
      <xs:simpleType name="EnumList_Naziv_revizorskog_društva_371___41">
        <xs:restriction base="xs:integer">
          <xs:whiteSpace value="collapse" fixed="true"/>
          <xs:enumeration value="1">
            <xs:annotation>
              <xs:documentation>Deloitte</xs:documentation>
            </xs:annotation>
          </xs:enumeration>
          <xs:enumeration value="2">
            <xs:annotation>
              <xs:documentation>EY</xs:documentation>
            </xs:annotation>
          </xs:enumeration>
          <xs:enumeration value="3">
            <xs:annotation>
              <xs:documentation>PwC</xs:documentation>
            </xs:annotation>
          </xs:enumeration>
          <xs:enumeration value="4">
            <xs:annotation>
              <xs:documentation>KPMG</xs:documentation>
            </xs:annotation>
          </xs:enumeration>
          <xs:enumeration value="5">
            <xs:annotation>
              <xs:documentation>BDO</xs:documentation>
            </xs:annotation>
          </xs:enumeration>
          <xs:enumeration value="6">
            <xs:annotation>
              <xs:documentation>Grant Thornton</xs:documentation>
            </xs:annotation>
          </xs:enumeration>
          <xs:enumeration value="7">
            <xs:annotation>
              <xs:documentation>Dva revizora od kojih je 1 "Big Four"</xs:documentation>
            </xs:annotation>
          </xs:enumeration>
          <xs:enumeration value="8">
            <xs:annotation>
              <xs:documentation>Dva revizora od kojih nijedan nije "Big Four"</xs:documentation>
            </xs:annotation>
          </xs:enumeration>
          <xs:enumeration value="9">
            <xs:annotation>
              <xs:documentation>Ostalo</xs:documentation>
            </xs:annotation>
          </xs:enumeration>
        </xs:restriction>
      </xs:simpleType>
      <xs:simpleType name="EnumList_Rizici_STK_373___42">
        <xs:restriction base="xs:integer">
          <xs:whiteSpace value="collapse" fixed="true"/>
          <xs:enumeration value="1">
            <xs:annotation>
              <xs:documentation>Rizik likvidnosti</xs:documentation>
            </xs:annotation>
          </xs:enumeration>
          <xs:enumeration value="2">
            <xs:annotation>
              <xs:documentation>Kreditni rizik</xs:documentation>
            </xs:annotation>
          </xs:enumeration>
          <xs:enumeration value="3">
            <xs:annotation>
              <xs:documentation>Kamatni rizik</xs:documentation>
            </xs:annotation>
          </xs:enumeration>
          <xs:enumeration value="4">
            <xs:annotation>
              <xs:documentation>Operativni rizik</xs:documentation>
            </xs:annotation>
          </xs:enumeration>
          <xs:enumeration value="5">
            <xs:annotation>
              <xs:documentation>Politički rizik</xs:documentation>
            </xs:annotation>
          </xs:enumeration>
          <xs:enumeration value="6">
            <xs:annotation>
              <xs:documentation>Rizik makroekonomskog okruženja</xs:documentation>
            </xs:annotation>
          </xs:enumeration>
          <xs:enumeration value="7">
            <xs:annotation>
              <xs:documentation>Reputacijski rizik</xs:documentation>
            </xs:annotation>
          </xs:enumeration>
          <xs:enumeration value="8">
            <xs:annotation>
              <xs:documentation>Ostali rizici</xs:documentation>
            </xs:annotation>
          </xs:enumeration>
        </xs:restriction>
      </xs:simpleType>
      <xs:simpleType name="EnumList_Razlozi_sazivanja_konferencija_za_novinare_370___43">
        <xs:restriction base="xs:integer">
          <xs:whiteSpace value="collapse" fixed="true"/>
          <xs:enumeration value="1">
            <xs:annotation>
              <xs:documentation>predstavljanje rezultata poslovanja</xs:documentation>
            </xs:annotation>
          </xs:enumeration>
          <xs:enumeration value="2">
            <xs:annotation>
              <xs:documentation>prezentiranje značajnih poslova i investicija</xs:documentation>
            </xs:annotation>
          </xs:enumeration>
          <xs:enumeration value="3">
            <xs:annotation>
              <xs:documentation>prezentiranje novih proizvoda i novih ponuda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Isplata_dividende_STK_392___44">
        <xs:restriction base="xs:integer">
          <xs:whiteSpace value="collapse" fixed="true"/>
          <xs:enumeration value="1">
            <xs:annotation>
              <xs:documentation>Isplata dividende</xs:documentation>
            </xs:annotation>
          </xs:enumeration>
          <xs:enumeration value="2">
            <xs:annotation>
              <xs:documentation>Dodjela dionica</xs:documentation>
            </xs:annotation>
          </xs:enumeration>
          <xs:enumeration value="3">
            <xs:annotation>
              <xs:documentation>Isplata dividende i dodjela dionica</xs:documentation>
            </xs:annotation>
          </xs:enumeration>
          <xs:enumeration value="4">
            <xs:annotation>
              <xs:documentation>Isplata dobiti u stvarima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Kodeks_STK_391___45">
        <xs:restriction base="xs:integer">
          <xs:whiteSpace value="collapse" fixed="true"/>
          <xs:enumeration value="1">
            <xs:annotation>
              <xs:documentation>Interni kodeks</xs:documentation>
            </xs:annotation>
          </xs:enumeration>
          <xs:enumeration value="2">
            <xs:annotation>
              <xs:documentation>Kodeks korporativnog upravljanja trgovačkim društvima u kojima RH ima dionice ili udjele</xs:documentation>
            </xs:annotation>
          </xs:enumeration>
          <xs:enumeration value="3">
            <xs:annotation>
              <xs:documentation>Kodeks koji se primjenjuje u grani industrije kojoj izdavatelj pripada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all>
      </xs:complexType>
      <xs:complexType name="FormType_OsnovniPodaci_-_E_1000988">
        <xs:annotation>
          <xs:documentation>Osnovni podaci o društvu</xs:documentation>
        </xs:annotation>
        <xs:all>
          <xs:element name="P1114271" type="EnumList_Da_Ne_368___3" nillable="false" minOccurs="1" maxOccurs="1">
            <xs:annotation>
              <xs:documentation>DA = 1, NE = 2
Ako je odgovor na ovo pitanje "NE", na pitanja 1.1.1. i 1.1.2. se odgovara s "Nije primjenjivo".
Ako je odgovor na ovo pitanje "DA", na pitanja 1.1.1. i 1.1.2. se odgovara s "DA" ili "NE".</xs:documentation>
            </xs:annotation>
          </xs:element>
          <xs:element name="P1114272"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3"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4" type="Integer_TD10_POS_Z___5" nillable="false" minOccurs="1" maxOccurs="1">
            <xs:annotation>
              <xs:documentation>Upisana vrijednost treba biti veća od "0", te veća ili jednaka odgovoru na pitanje 1.2.1., odnosno manja, veća ili jednaka odgovoru na pitanje 1.2.2.</xs:documentation>
            </xs:annotation>
          </xs:element>
          <xs:element name="P1114275" type="Integer_TD10_POS_Z___5" nillable="false" minOccurs="1" maxOccurs="1">
            <xs:annotation>
              <xs:documentation>Unosi se broj zaposlenih žena na 31.12.  
Odgovor na ovo pitanje treba biti manji ili jednak odgovoru na pitanje 1.2.</xs:documentation>
            </xs:annotation>
          </xs:element>
          <xs:element name="P1114278" type="Integer_TD10_POS_Z___5" nillable="false" minOccurs="1" maxOccurs="1">
            <xs:annotation>
              <xs:documentation>Upisuje se informacija o prosječnom broju zaposlenih tijekom poslovne godine.
Odgovor na ovo pitanje može biti manji, veći ili jednak odgovoru na pitanje 1.2.</xs:documentation>
            </xs:annotation>
          </xs:element>
          <xs:element name="P1114280" type="EnumList_Sustav_upravljanja_STK_390___6" nillable="false" minOccurs="1" maxOccurs="1">
            <xs:annotation>
              <xs:documentation>Monistički ustroj=1, Dualistički ustroj=2
Ako je odgovor na ovo pitanje "Dualistički ustroj", odgovor na pitanje 1.5. mora biti veći od "0".</xs:documentation>
            </xs:annotation>
          </xs:element>
          <xs:element name="P1114281" type="Integer_TD10_POS_NOZ___7" nillable="false" minOccurs="1" maxOccurs="1">
            <xs:annotation>
              <xs:documentation>Broj članova uprave na kraju godine
Odgovor na ovo pitanje treba biti manji ili jednak odgovoru na pitanje 1.2.</xs:documentation>
            </xs:annotation>
          </xs:element>
          <xs:element name="P1114283" type="Integer_TD10_POS_Z___5" nillable="false" minOccurs="1" maxOccurs="1">
            <xs:annotation>
              <xs:documentation>Upisuje se broj žena u upravi na kraju poslovne godine. 
Odgovor na ovo pitanje treba biti manji ili jednak odgovoru na pitanja 1.4., 1.2. i 1.2.1. </xs:documentation>
            </xs:annotation>
          </xs:element>
          <xs:element name="P1116100" type="Decimal_TD4_FD2_POS_NOZ___8" nillable="false" minOccurs="1" maxOccurs="1"/>
          <xs:element name="P1114285" type="Integer_TD10_POS_Z___5" nillable="false" minOccurs="0" maxOccurs="1">
            <xs:annotation>
              <xs:documentation>Upisuje se broj članova nadzornog odbora na kraju poslovne godine
Ako je odgovor na pitanje 1.3. "Dualistički ustroj", mora se odgovoriti na ovo pitanje i odgovor na ovo pitanje (1.5.) mora biti veći od "0".</xs:documentation>
            </xs:annotation>
          </xs:element>
          <xs:element name="P1114286" type="Integer_TD10_POS_Z___5" nillable="false" minOccurs="0" maxOccurs="1">
            <xs:annotation>
              <xs:documentation>Upisuje se broj žena u nadzornom odboru na kraju poslovne godine.
Odgovor na ovo pitanje treba biti manji ili jednak odgovoru na 1.5., 1.2. i 1.2.1.</xs:documentation>
            </xs:annotation>
          </xs:element>
          <xs:element name="P1116101" type="Decimal_TD4_FD2_POS_Z___9" nillable="false" minOccurs="0" maxOccurs="1"/>
          <xs:element name="P1114288" type="Decimal_TD16_FD2_POS_Z___10" nillable="false" minOccurs="1" maxOccurs="1">
            <xs:annotation>
              <xs:documentation>Upisati prosječnu godišnju bruto plaću.
Odgovor na ovo pitanje mora biti veći od "0".</xs:documentation>
            </xs:annotation>
          </xs:element>
          <xs:element name="P1114289" type="Decimal_TD16_FD2_POS_Z___10" nillable="false" minOccurs="0" maxOccurs="1">
            <xs:annotation>
              <xs:documentation>Upisati prosječnu godišnju bruto plaću žena.
Ako je odgovor na pitanje 1.2.1. veći od "0", odgovor na ovo pitanje mora biti veći od "0".</xs:documentation>
            </xs:annotation>
          </xs:element>
          <xs:element name="P1114299" type="EnumList_Da_Ne_368___3" nillable="false" minOccurs="1" maxOccurs="1">
            <xs:annotation>
              <xs:documentation>DA=1, NE=2</xs:documentation>
            </xs:annotation>
          </xs:element>
          <xs:element name="P1116102" type="Decimal_TD16_FD2_POS_NOZ___11" nillable="false" minOccurs="0" maxOccurs="1"/>
          <xs:element name="P1116103" type="EnumList_Da_Ne_NijePrimjenjivo_389___4" nillable="false" minOccurs="1" maxOccurs="1">
            <xs:annotation>
              <xs:documentation>DA = 1, NE = 2, Nije primjenjivo=3</xs:documentation>
            </xs:annotation>
          </xs:element>
          <xs:element name="P1116104" type="EnumList_Da_Ne_368___3" nillable="false" minOccurs="1" maxOccurs="1"/>
          <xs:element name="P1116105" type="Decimal_TD16_FD2_NEG_NOZ___12" nillable="false" minOccurs="0" maxOccurs="1"/>
          <xs:element name="P1116106" type="EnumList_Da_Ne_368___3" nillable="false" minOccurs="1" maxOccurs="1"/>
          <xs:element name="P1116107" type="EnumList_Da_Ne_NijePrimjenjivo_389___4" nillable="false" minOccurs="1" maxOccurs="1">
            <xs:annotation>
              <xs:documentation>DA = 1, NE = 2, Nije primjenjivo = 3</xs:documentation>
            </xs:annotation>
          </xs:element>
          <xs:element name="P1116108" type="Integer_TD10_POS_NOZ___7" nillable="false" minOccurs="0" maxOccurs="1"/>
          <xs:element name="P1116109" type="EnumList_Da_Ne_NijePrimjenjivo_389___4" nillable="false" minOccurs="1" maxOccurs="1">
            <xs:annotation>
              <xs:documentation> DA = 1, NE = 2, Nije primjenjivo = 3</xs:documentation>
            </xs:annotation>
          </xs:element>
          <xs:element name="P1116110" type="Integer_TD10_POS_NOZ___13" nillable="false" minOccurs="0" maxOccurs="1"/>
          <xs:element name="P1116111" type="EnumList_Da_Ne_368___3" nillable="false" minOccurs="1" maxOccurs="1">
            <xs:annotation>
              <xs:documentation>DA = 1, NE = 2 </xs:documentation>
            </xs:annotation>
          </xs:element>
          <xs:element name="P1116112" type="Integer_TD10_POS_NOZ___13" nillable="false" minOccurs="0" maxOccurs="1"/>
          <xs:element name="P1116113" type="EnumList_Da_Ne_368___3" nillable="false" minOccurs="1" maxOccurs="1">
            <xs:annotation>
              <xs:documentation>DA = 1, NE = 2 </xs:documentation>
            </xs:annotation>
          </xs:element>
          <xs:element name="P1116114" type="Integer_TD10_POS_Z___14" nillable="false" minOccurs="0" maxOccurs="1"/>
          <xs:element name="P1116115" type="Integer_TD10_POS_Z___14" nillable="false" minOccurs="0" maxOccurs="1"/>
        </xs:all>
      </xs:complexType>
      <xs:complexType name="FormType_Uprava_-_E_1000989">
        <xs:annotation>
          <xs:documentation>Uprava</xs:documentation>
        </xs:annotation>
        <xs:all>
          <xs:element name="P1116039" type="Text_LEN0___15" nillable="false" minOccurs="1" maxOccurs="1">
            <xs:annotation>
              <xs:documentation>Upisati članove uprave s mandatom neovisno o upisu u sudski registar</xs:documentation>
            </xs:annotation>
          </xs:element>
          <xs:element name="P1116040" type="Ptype_oib_6" nillable="false" minOccurs="1" maxOccurs="1"/>
          <xs:element name="P1116041" type="EnumList_Titula_374___16" nillable="false" minOccurs="1" maxOccurs="1"/>
          <xs:element name="P1116098"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EnumList_SPOL-STK_375___18" nillable="false" minOccurs="1" maxOccurs="1"/>
          <xs:element name="P1116043" type="EnumList_DOB-STK_376___19" nillable="false" minOccurs="1" maxOccurs="1"/>
          <xs:element name="P1116044" type="EnumList_DRŽAVLJANSTVO-STK_377___20" nillable="false" minOccurs="1" maxOccurs="1"/>
          <xs:element name="P1116045" type="EnumList_Da_Ne_368___3" nillable="false" minOccurs="1" maxOccurs="1">
            <xs:annotation>
              <xs:documentation>DA=1, NE=2</xs:documentation>
            </xs:annotation>
          </xs:element>
          <xs:element name="P1116046" type="EnumList_Da_Ne_368___3" nillable="false" minOccurs="1" maxOccurs="1">
            <xs:annotation>
              <xs:documentation>DA=1, NE=2</xs:documentation>
            </xs:annotation>
          </xs:element>
          <xs:element name="P1116047" type="Integer_TD10_POS_Z___5" nillable="false" minOccurs="1" maxOccurs="1"/>
          <xs:element name="P1116048" type="Integer_TD10_POS_Z___14" nillable="false" minOccurs="1" maxOccurs="1"/>
          <xs:element name="P1116049" type="EnumList_Da_Ne_368___3" nillable="false" minOccurs="1" maxOccurs="1">
            <xs:annotation>
              <xs:documentation>DA=1, NE=2</xs:documentation>
            </xs:annotation>
          </xs:element>
          <xs:element name="P1116050" type="EnumList_POVEZANOST-STK_378___21" nillable="false" minOccurs="1" maxOccurs="1"/>
          <xs:element name="P1116051" type="EnumList_Da_Ne_368___3" nillable="false" minOccurs="1" maxOccurs="1">
            <xs:annotation>
              <xs:documentation>DA=, NE=2</xs:documentation>
            </xs:annotation>
          </xs:element>
          <xs:element name="P1116052" type="EnumList_POVEZANOST-STK_378___21" nillable="false" minOccurs="1" maxOccurs="1">
            <xs:annotation>
              <xs:documentation>Poslovna = 1, Rodbinska = 2, Poslovna i rodbinska = 3, Ostala = 4, Nije primjenjivo = 5</xs:documentation>
            </xs:annotation>
          </xs:element>
          <xs:element name="P1116053" type="EnumList_Da_Ne_368___3" nillable="false" minOccurs="1" maxOccurs="1">
            <xs:annotation>
              <xs:documentation>DA=1, NE=2</xs:documentation>
            </xs:annotation>
          </xs:element>
          <xs:element name="P1116054" type="EnumList_Da_Ne_368___3" nillable="false" minOccurs="1" maxOccurs="1">
            <xs:annotation>
              <xs:documentation>DA=1, NE=2</xs:documentation>
            </xs:annotation>
          </xs:element>
          <xs:element name="P1116055" type="Integer_TD6_POS_NOZ___22" nillable="false" minOccurs="0" maxOccurs="1"/>
          <xs:element name="P1116056" type="Integer_TD6_POS_Z___23" nillable="false" minOccurs="0" maxOccurs="1"/>
          <xs:element name="P1116057" type="Integer_TD10_POS_Z___14" nillable="false" minOccurs="0" maxOccurs="1"/>
          <xs:element name="P1116058" type="EnumList_Da_Ne_368___3" nillable="false" minOccurs="1" maxOccurs="1">
            <xs:annotation>
              <xs:documentation>DA=1, NE=2</xs:documentation>
            </xs:annotation>
          </xs:element>
          <xs:element name="P1116059" type="Integer_TD3_POS_NOZ___24" nillable="false" minOccurs="0" maxOccurs="1"/>
          <xs:element name="P1116060" type="Integer_TD6_POS_Z___23" nillable="false" minOccurs="0" maxOccurs="1"/>
          <xs:element name="P1116061" type="Integer_TD3_POS_Z___25" nillable="false" minOccurs="0" maxOccurs="1"/>
        </xs:all>
      </xs:complexType>
      <xs:complexType name="FormType_NadzorniOdbor_-_E_1000990">
        <xs:annotation>
          <xs:documentation>Nadzorni odbor</xs:documentation>
        </xs:annotation>
        <xs:all>
          <xs:element name="P1116062" type="Text_LEN0___15" nillable="false" minOccurs="1" maxOccurs="1">
            <xs:annotation>
              <xs:documentation>Upisati članove nadzornog odbora s mandatom neovisno o upisu u sudski registar</xs:documentation>
            </xs:annotation>
          </xs:element>
          <xs:element name="P1116063" type="Ptype_oib_6" nillable="false" minOccurs="1" maxOccurs="1"/>
          <xs:element name="P1116064" type="EnumList_Titula_374___16" nillable="false" minOccurs="1" maxOccurs="1"/>
          <xs:element name="P1116099"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EnumList_SPOL-STK_375___18" nillable="false" minOccurs="1" maxOccurs="1"/>
          <xs:element name="P1116066" type="EnumList_DOB-STK_376___19" nillable="false" minOccurs="1" maxOccurs="1"/>
          <xs:element name="P1116067" type="EnumList_DRŽAVLJANSTVO-STK_377___20" nillable="false" minOccurs="1" maxOccurs="1"/>
          <xs:element name="P1116068" type="EnumList_Da_Ne_368___3" nillable="false" minOccurs="1" maxOccurs="1">
            <xs:annotation>
              <xs:documentation>DA=1, NE=2</xs:documentation>
            </xs:annotation>
          </xs:element>
          <xs:element name="P1116069" type="EnumList_Da_Ne_368___3" nillable="false" minOccurs="1" maxOccurs="1">
            <xs:annotation>
              <xs:documentation>DA=1, NE=2</xs:documentation>
            </xs:annotation>
          </xs:element>
          <xs:element name="P1116070" type="EnumList_Da_Ne_368___3" nillable="false" minOccurs="1" maxOccurs="1">
            <xs:annotation>
              <xs:documentation>DA=1, NE=2</xs:documentation>
            </xs:annotation>
          </xs:element>
          <xs:element name="P1116071" type="EnumList_Da_Ne_368___3" nillable="false" minOccurs="1" maxOccurs="1">
            <xs:annotation>
              <xs:documentation>DA=1, NE=2</xs:documentation>
            </xs:annotation>
          </xs:element>
          <xs:element name="P1116072" type="Integer_TD6_POS_Z___23" nillable="false" minOccurs="1" maxOccurs="1"/>
          <xs:element name="P1116073" type="Integer_TD6_POS_Z___23" nillable="false" minOccurs="1" maxOccurs="1">
            <xs:annotation>
              <xs:documentation>Ako je članstvo u upravi manje od 12 mjeseci potrebno je upisati nulu.</xs:documentation>
            </xs:annotation>
          </xs:element>
          <xs:element name="P1116074" type="EnumList_Da_Ne_368___3" nillable="false" minOccurs="1" maxOccurs="1">
            <xs:annotation>
              <xs:documentation>DA=1, NE=2</xs:documentation>
            </xs:annotation>
          </xs:element>
          <xs:element name="P1116075" type="EnumList_POVEZANOST-STK_378___21" nillable="false" minOccurs="1" maxOccurs="1"/>
          <xs:element name="P1116076" type="EnumList_Da_Ne_368___3" nillable="false" minOccurs="1" maxOccurs="1">
            <xs:annotation>
              <xs:documentation>DA=1, NE=2</xs:documentation>
            </xs:annotation>
          </xs:element>
          <xs:element name="P1116077" type="EnumList_POVEZANOST-STK_378___21" nillable="false" minOccurs="1" maxOccurs="1">
            <xs:annotation>
              <xs:documentation>Poslovna = 1, Rodbinska = 2, Poslovna i rodbinska = 3, Ostala = 4, Nije primjenjivo = 5</xs:documentation>
            </xs:annotation>
          </xs:element>
          <xs:element name="P1116078" type="EnumList_Da_Ne_368___3" nillable="false" minOccurs="1" maxOccurs="1">
            <xs:annotation>
              <xs:documentation>DA = 1, NE = 2</xs:documentation>
            </xs:annotation>
          </xs:element>
          <xs:element name="P1116079" type="EnumList_Da_Ne_368___3" nillable="false" minOccurs="1" maxOccurs="1">
            <xs:annotation>
              <xs:documentation>DA = 1, NE = 2</xs:documentation>
            </xs:annotation>
          </xs:element>
          <xs:element name="P1116080" type="EnumList_ODBORI-STK_382___26" nillable="false" minOccurs="1" maxOccurs="1">
            <xs:annotation>
              <xs:documentation>Revizijski odbor = 1, Odbor za imenovanja = 2, Odbor za nagrađivanja = 3, Revizijski odbor i odbor za imenovanja = 4, Revizijski odbor i odbor za nagrađivanja = 5, Odbor za imenovanja i odbor za nagrađivanja = 6, Ostalo = 7, Nije primjenjivo = 8</xs:documentation>
            </xs:annotation>
          </xs:element>
          <xs:element name="P1116081" type="EnumList_Da_Ne_368___3" nillable="false" minOccurs="1" maxOccurs="1">
            <xs:annotation>
              <xs:documentation>DA = 1, NE = 2</xs:documentation>
            </xs:annotation>
          </xs:element>
          <xs:element name="P1116082" type="Integer_TD6_POS_NOZ___22" nillable="false" minOccurs="0" maxOccurs="1"/>
          <xs:element name="P1116083" type="Integer_TD6_POS_Z___23" nillable="false" minOccurs="0" maxOccurs="1"/>
          <xs:element name="P1116084" type="Integer_TD6_POS_Z___23" nillable="false" minOccurs="0" maxOccurs="1"/>
          <xs:element name="P1116085" type="EnumList_Da_Ne_368___3" nillable="false" minOccurs="1" maxOccurs="1">
            <xs:annotation>
              <xs:documentation>DA = 1, NE = 2</xs:documentation>
            </xs:annotation>
          </xs:element>
          <xs:element name="P1116086" type="Integer_TD6_POS_NOZ___22" nillable="false" minOccurs="0" maxOccurs="1"/>
          <xs:element name="P1116087" type="Integer_TD10_POS_Z___14" nillable="false" minOccurs="0" maxOccurs="1"/>
          <xs:element name="P1116088" type="Integer_TD6_POS_Z___23" nillable="false" minOccurs="0" maxOccurs="1"/>
        </xs:all>
      </xs:complexType>
      <xs:complexType name="FormType_OdboriNO_-_E_1000991">
        <xs:annotation>
          <xs:documentation>Odbori nadzornog odbora</xs:documentation>
        </xs:annotation>
        <xs:all>
          <xs:element name="P1114491" type="EnumList_Da_Ne_368___3" nillable="false" minOccurs="1" maxOccurs="1">
            <xs:annotation>
              <xs:documentation>DA=1, NE=2
Ako je odgovor NE, ne odgovara se na pitanja od 4.2., 42.1. i 4.2.2.</xs:documentation>
            </xs:annotation>
          </xs:element>
          <xs:element name="P1114494" type="Integer_TD6_POS_NOZ___22" nillable="false" minOccurs="0" maxOccurs="1"/>
          <xs:element name="P1114495" type="Integer_TD6_POS_Z___23" nillable="false" minOccurs="0" maxOccurs="1">
            <xs:annotation>
              <xs:documentation>Ovaj broj treba biti manji ili jednak broju članova nadzornog odbora (1.5) i odgovoru pod 4.2.</xs:documentation>
            </xs:annotation>
          </xs:element>
          <xs:element name="P1114497" type="Integer_TD6_POS_Z___23" nillable="false" minOccurs="0" maxOccurs="1">
            <xs:annotation>
              <xs:documentation>Ovaj broj treba biti manji ili jednak broju članova nadzornog odbora (1.5) i odgovoru pod 4.2.</xs:documentation>
            </xs:annotation>
          </xs:element>
          <xs:element name="P1322912" type="Ptype_Cijeli_x0020_broj_x0020_-_x0020_Pozitivni_x0020__x0028_i_x0020_nula_x0029__133" nillable="false" minOccurs="1" maxOccurs="1"/>
          <xs:element name="P1114500" type="EnumList_Da_Ne_NijePrimjenjivo_389___4" nillable="false" minOccurs="1" maxOccurs="1">
            <xs:annotation>
              <xs:documentation>DA = 1, NE = 2, 3=Nije primjenjivo</xs:documentation>
            </xs:annotation>
          </xs:element>
          <xs:element name="P1114504"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06" type="EnumList_Da_Ne_NijePrimjenjivo_389___4" nillable="false" minOccurs="1" maxOccurs="1">
            <xs:annotation>
              <xs:documentation>DA=1, NE=2, Nije primjenjivo=3
Ako je odgovor NE, ne odgovara se na pitanja 4.5. i 4.5.1.</xs:documentation>
            </xs:annotation>
          </xs:element>
          <xs:element name="P1114507" type="Integer_TD6_POS_NOZ___22" nillable="false" minOccurs="0" maxOccurs="1"/>
          <xs:element name="P1114508" type="Integer_TD6_POS_Z___23" nillable="false" minOccurs="0" maxOccurs="1"/>
          <xs:element name="P1114509" type="EnumList_Da_Ne_NijePrimjenjivo_389___4" nillable="false" minOccurs="1" maxOccurs="1">
            <xs:annotation>
              <xs:documentation>DA=1, NE=2, 3=Nije primjenjivo</xs:documentation>
            </xs:annotation>
          </xs:element>
          <xs:element name="P1114510" type="EnumList_Da_Ne_NijePrimjenjivo_389___4" nillable="false" minOccurs="1" maxOccurs="1">
            <xs:annotation>
              <xs:documentation>DA = 1, NE = 2, Nije primjenjivo = 3</xs:documentation>
            </xs:annotation>
          </xs:element>
          <xs:element name="P1114511" type="EnumList_Da_Ne_368___3" nillable="false" minOccurs="1" maxOccurs="1">
            <xs:annotation>
              <xs:documentation>DA=1, NE=2
Ako je odgovor NE, ne odgovara se na pitanja 4.8., 4.8.1. i 4.8.2.</xs:documentation>
            </xs:annotation>
          </xs:element>
          <xs:element name="P1114512" type="Integer_TD6_POS_NOZ___22" nillable="false" minOccurs="0" maxOccurs="1"/>
          <xs:element name="P1114513" type="Integer_TD6_POS_Z___23" nillable="false" minOccurs="0" maxOccurs="1"/>
          <xs:element name="P1114514" type="Integer_TD6_POS_Z___23" nillable="false" minOccurs="0" maxOccurs="1"/>
          <xs:element name="P1322941" type="Ptype_Cijeli_x0020_broj_x0020_-_x0020_Pozitivni_x0020__x0028_i_x0020_nula_x0029__133" nillable="false" minOccurs="1" maxOccurs="1"/>
          <xs:element name="P1114515" type="EnumList_Da_Ne_NijePrimjenjivo_389___4" nillable="false" minOccurs="1" maxOccurs="1">
            <xs:annotation>
              <xs:documentation>DA=1, NE=2, Nije primjenjivo=3</xs:documentation>
            </xs:annotation>
          </xs:element>
          <xs:element name="P1114516"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17" type="EnumList_Da_Ne_NijePrimjenjivo_389___4" nillable="false" minOccurs="1" maxOccurs="1">
            <xs:annotation>
              <xs:documentation>DA=1, NE=2, 3= Nije primjenjivo</xs:documentation>
            </xs:annotation>
          </xs:element>
          <xs:element name="P1114518" type="Integer_TD6_POS_NOZ___22" nillable="false" minOccurs="0" maxOccurs="1"/>
          <xs:element name="P1114519" type="Integer_TD6_POS_Z___23" nillable="false" minOccurs="0" maxOccurs="1"/>
          <xs:element name="P1114526" type="EnumList_Da_Ne_NijePrimjenjivo_389___4" nillable="false" minOccurs="1" maxOccurs="1">
            <xs:annotation>
              <xs:documentation>DA=1, NE=2, Nije primjenjivo=3
Ako je odgovor NE, na sljedeće pitanje 4.12.1 se ne odgovara.</xs:documentation>
            </xs:annotation>
          </xs:element>
          <xs:element name="P1114527" type="EnumList_Da_Ne_NijePrimjenjivo_389___4" nillable="false" minOccurs="1" maxOccurs="1">
            <xs:annotation>
              <xs:documentation>DA = 1, NE = 2, Nije primjenjivo = 3</xs:documentation>
            </xs:annotation>
          </xs:element>
          <xs:element name="P1114528" type="EnumList_Da_Ne_368___3" nillable="false" minOccurs="1" maxOccurs="1">
            <xs:annotation>
              <xs:documentation>DA=1, NE=2</xs:documentation>
            </xs:annotation>
          </xs:element>
          <xs:element name="P1114529" type="Integer_TD6_POS_NOZ___22" nillable="false" minOccurs="0" maxOccurs="1"/>
          <xs:element name="P1114530" type="Integer_TD6_POS_Z___23" nillable="false" minOccurs="0" maxOccurs="1">
            <xs:annotation>
              <xs:documentation>Ovaj broj treba biti manji ili jednak broju članova nadzornog odbora (1.5.) i odgovoru pod 4.14.</xs:documentation>
            </xs:annotation>
          </xs:element>
          <xs:element name="P1114531" type="Integer_TD6_POS_Z___23" nillable="false" minOccurs="0" maxOccurs="1"/>
          <xs:element name="P1322942" type="Ptype_Cijeli_x0020_broj_x0020_-_x0020_Pozitivni_x0020__x0028_i_x0020_nula_x0029__133" nillable="false" minOccurs="1" maxOccurs="1"/>
          <xs:element name="P1114532" type="EnumList_Da_Ne_NijePrimjenjivo_389___4" nillable="false" minOccurs="1" maxOccurs="1">
            <xs:annotation>
              <xs:documentation>DA=1, NE=2, Nije primjenjivo=3</xs:documentation>
            </xs:annotation>
          </xs:element>
          <xs:element name="P1114533" type="EnumList_Mjesto_javne_objave_STK_372___27" nillable="false" minOccurs="1" maxOccurs="1"/>
          <xs:element name="P1114534" type="EnumList_Da_Ne_NijePrimjenjivo_389___4" nillable="false" minOccurs="1" maxOccurs="1">
            <xs:annotation>
              <xs:documentation>DA=1, NE=2, Nije primjenjivo=3</xs:documentation>
            </xs:annotation>
          </xs:element>
          <xs:element name="P1114535" type="Integer_TD6_POS_NOZ___22" nillable="false" minOccurs="0" maxOccurs="1"/>
          <xs:element name="P1114536" type="Integer_TD6_POS_Z___23" nillable="false" minOccurs="0" maxOccurs="1">
            <xs:annotation>
              <xs:documentation>Ovaj broj treba biti manji ili jednak odgovoru na prethodno pitanje (4.17.).</xs:documentation>
            </xs:annotation>
          </xs:element>
          <xs:element name="P1114537" type="EnumList_Da_Ne_368___3" nillable="false" minOccurs="1" maxOccurs="1">
            <xs:annotation>
              <xs:documentation> DA = 1, NE = 2</xs:documentation>
            </xs:annotation>
          </xs:element>
          <xs:element name="P1114538" type="Integer_TD6_POS_Z___23" nillable="false" minOccurs="0" maxOccurs="1">
            <xs:annotation>
              <xs:documentation>Broj mora biti manji ili jednak zbroju članova svih odbora (4.2.+4.8.+4.14.)</xs:documentation>
            </xs:annotation>
          </xs:element>
          <xs:element name="P1114539" type="Integer_TD6_POS_Z___23" nillable="false" minOccurs="0" maxOccurs="1"/>
          <xs:element name="P1114540" type="EnumList_Da_Ne_NijePrimjenjivo_389___4" nillable="false" minOccurs="1" maxOccurs="1">
            <xs:annotation>
              <xs:documentation>DA=1, NE=2, Nije primjenjivo=3</xs:documentation>
            </xs:annotation>
          </xs:element>
        </xs:all>
      </xs:complexType>
      <xs:complexType name="FormType_SjedniceUpraveINO_-_E_1000992">
        <xs:annotation>
          <xs:documentation>Sjednice uprave i nadzornog odbora</xs:documentation>
        </xs:annotation>
        <xs:all>
          <xs:element name="P1114541" type="EnumList_Da_Ne_368___3" nillable="false" minOccurs="1" maxOccurs="1">
            <xs:annotation>
              <xs:documentation>DA=1, NE=2
Ispunjavaju samo oni izdavatelji koji imaju 2 ili više članova Uprave (u sheet-u Osnovni podaci pitanje 1.4. veće ili jednako 2)</xs:documentation>
            </xs:annotation>
          </xs:element>
          <xs:element name="P1114542" type="Integer_TD3_POS_Z___25" nillable="false" minOccurs="1" maxOccurs="1"/>
          <xs:element name="P1114543" type="Integer_TD3_POS_Z___25" nillable="false" minOccurs="0" maxOccurs="1">
            <xs:annotation>
              <xs:documentation>Ovaj broj treba biti manji ili jednak odgovoru na pitanje 5.2.</xs:documentation>
            </xs:annotation>
          </xs:element>
          <xs:element name="P1114544" type="EnumList_Da_Ne_368___3" nillable="false" minOccurs="1" maxOccurs="1">
            <xs:annotation>
              <xs:documentation>DA=1, NE=2
Ako je odgovor NE, ne odgovara se na pitanje 5.3.1.</xs:documentation>
            </xs:annotation>
          </xs:element>
          <xs:element name="P1114545" type="EnumList_Da_Ne_NijePrimjenjivo_389___4" nillable="false" minOccurs="1" maxOccurs="1">
            <xs:annotation>
              <xs:documentation> DA = 1, NE = 2, Nije primjenjivo=3</xs:documentation>
            </xs:annotation>
          </xs:element>
          <xs:element name="P1114546" type="EnumList_Da_Ne_368___3" nillable="false" minOccurs="1" maxOccurs="1">
            <xs:annotation>
              <xs:documentation>DA=1, NE=2
Ispunjavaju samo oni izdavatelji koji imaju 2 ili više članova NO (u sheet Osnovni podaci su naveli više od jednog člana NO-a)</xs:documentation>
            </xs:annotation>
          </xs:element>
          <xs:element name="P1114547" type="Integer_TD3_POS_Z___25" nillable="false" minOccurs="1" maxOccurs="1"/>
          <xs:element name="P1114548" type="Integer_TD6_POS_Z___23" nillable="false" minOccurs="0" maxOccurs="1">
            <xs:annotation>
              <xs:documentation>Ovaj broj treba biti manji ili jednak odgovoru na pitanje 5.5. Na ovo pitanje odgovaraju samo oni izdavatelji koji imaju 2 ili više članova NO (u sheet Osnovni podaci su naveli više od jednog člana NO-a)</xs:documentation>
            </xs:annotation>
          </xs:element>
          <xs:element name="P1114549" type="EnumList_Da_Ne_368___3" nillable="false" minOccurs="1" maxOccurs="1">
            <xs:annotation>
              <xs:documentation>DA=1, NE=2
Ako je odgovor NE, na pitanje 5.6.1. se odgovara "Nije primjenjivo"</xs:documentation>
            </xs:annotation>
          </xs:element>
          <xs:element name="P1114550" type="EnumList_Da_Ne_NijePrimjenjivo_389___4" nillable="false" minOccurs="1" maxOccurs="1">
            <xs:annotation>
              <xs:documentation>DA = 1, NE = 2, Nije primjenjivo=3</xs:documentation>
            </xs:annotation>
          </xs:element>
          <xs:element name="P1114551" type="Integer_TD3_POS_Z___25" nillable="false" minOccurs="0" maxOccurs="1"/>
        </xs:all>
      </xs:complexType>
      <xs:complexType name="FormType_StrukturaUpraveINO_-_E_1000994">
        <xs:annotation>
          <xs:documentation>Struktura uprave i nadzornog odbora</xs:documentation>
        </xs:annotation>
        <xs:sequence>
          <xs:element name="P1114276" type="EnumList_Da_Ne_368___3" nillable="false" minOccurs="1" maxOccurs="1">
            <xs:annotation>
              <xs:documentation>DA=1, NE=2
Ako je odgovor NE, ne odgovara se na pitanje 6.1.1.</xs:documentation>
            </xs:annotation>
          </xs:element>
          <xs:element name="P1114277" type="Integer_TD2_POS_NOZ___28" nillable="false" minOccurs="0" maxOccurs="1"/>
          <xs:element name="P1114279" type="EnumList_Da_Ne_368___3" nillable="false" minOccurs="1" maxOccurs="1">
            <xs:annotation>
              <xs:documentation>DA=1, NE=2
Ako je odgovor NE, ne odgovara se na pitanje 6.2.1.</xs:documentation>
            </xs:annotation>
          </xs:element>
          <xs:element name="P1114282" type="Integer_TD2_POS_NOZ___28" nillable="false" minOccurs="0" maxOccurs="1"/>
          <xs:element name="P1114290" type="EnumList_Da_Ne_368___3" nillable="false" minOccurs="1" maxOccurs="1">
            <xs:annotation>
              <xs:documentation>DA=1, NE=2</xs:documentation>
            </xs:annotation>
          </xs:element>
          <xs:element name="P1114291" type="EnumList_Da_Ne_368___3" nillable="false" minOccurs="1" maxOccurs="1">
            <xs:annotation>
              <xs:documentation>DA=1, NE=2</xs:documentation>
            </xs:annotation>
          </xs:element>
          <xs:element name="P1114292" type="EnumList_Da_Ne_368___3" nillable="false" minOccurs="1" maxOccurs="1">
            <xs:annotation>
              <xs:documentation>DA=1, NE=2</xs:documentation>
            </xs:annotation>
          </xs:element>
          <xs:element name="P1114293" type="EnumList_Da_Ne_368___3" nillable="false" minOccurs="1" maxOccurs="1">
            <xs:annotation>
              <xs:documentation>DA=1, NE=2
Ako je odgovor NE, onda se ne odgovara na sljedeća 3 pitanja (6.7, 6.7.1. 6.7.2)</xs:documentation>
            </xs:annotation>
          </xs:element>
          <xs:element name="P1115997" type="Integer_TD10_POS_NOZ___13" nillable="false" minOccurs="0" maxOccurs="1"/>
          <xs:element name="P1115998" type="Integer_TD10_POS_Z___14" nillable="false" minOccurs="0" maxOccurs="1"/>
          <xs:element name="P1115999" type="Integer_TD10_POS_Z___14" nillable="false" minOccurs="0" maxOccurs="1"/>
          <xs:element name="P1114303" type="EnumList_Da_Ne_368___3" nillable="false" minOccurs="1" maxOccurs="1">
            <xs:annotation>
              <xs:documentation>DA = 1, NE = 2
Ako je odgovor NE, onda se ne odgovara na sljedeća 3 pitanja (6.9., 6.9.1., 6.9.2.)</xs:documentation>
            </xs:annotation>
          </xs:element>
          <xs:element name="P1116000" type="Integer_TD10_POS_NOZ___13" nillable="false" minOccurs="0" maxOccurs="1"/>
          <xs:element name="P1116001" type="Integer_TD10_POS_Z___14" nillable="false" minOccurs="0" maxOccurs="1"/>
          <xs:element name="P1116002" type="Integer_TD10_POS_Z___14" nillable="false" minOccurs="0" maxOccurs="1"/>
          <xs:element name="P1114304" type="EnumList_Da_Ne_368___3" nillable="false" minOccurs="1" maxOccurs="1">
            <xs:annotation>
              <xs:documentation>DA = 1, NE = 2
Ako je odgovor NE, onda se ne odgovara na sljedeća 3 pitanja (6.11, 6.11.1, 6.11.2)</xs:documentation>
            </xs:annotation>
          </xs:element>
          <xs:element name="P1116003" type="Integer_TD10_POS_NOZ___13" nillable="false" minOccurs="0" maxOccurs="1"/>
          <xs:element name="P1116004" type="Integer_TD10_POS_Z___14" nillable="false" minOccurs="0" maxOccurs="1"/>
          <xs:element name="P1116005" type="Integer_TD10_POS_Z___14" nillable="false" minOccurs="0" maxOccurs="1"/>
          <xs:element name="P1114314" type="EnumList_Da_Ne_368___3" nillable="false" minOccurs="1" maxOccurs="1">
            <xs:annotation>
              <xs:documentation> DA = 1, NE = 2
Ako je odgovor NE, ne odgovara se na sljedeće pitanje 6.12.1.</xs:documentation>
            </xs:annotation>
          </xs:element>
          <xs:element name="P1116006" type="Integer_TD10_POS_NOZ___13" nillable="false" minOccurs="0" maxOccurs="1"/>
          <xs:element name="P1114315" type="EnumList_Da_Ne_368___3" nillable="false" minOccurs="1" maxOccurs="1">
            <xs:annotation>
              <xs:documentation>DA = 1, NE = 2
Ako je odgovor NE, ne odgovara se na sljedeća 3 pitanja (6.14., 6.14.1, 6.14.2)</xs:documentation>
            </xs:annotation>
          </xs:element>
          <xs:element name="P1116007" type="Integer_TD10_POS_NOZ___13" nillable="false" minOccurs="0" maxOccurs="1"/>
          <xs:element name="P1116008" type="Integer_TD10_POS_Z___14" nillable="false" minOccurs="0" maxOccurs="1"/>
          <xs:element name="P1116009" type="Integer_TD10_POS_Z___14" nillable="false" minOccurs="0" maxOccurs="1"/>
          <xs:element name="P1114316" type="EnumList_Da_Ne_368___3" nillable="false" minOccurs="1" maxOccurs="1">
            <xs:annotation>
              <xs:documentation>Postoji barem jedan član uprave koji je opozvan prije isteka mandata, tijekom godine
Ako je odgovor NE, ne odgovara se na sljedeća 4 pitanja (6.16, 6.16.1, 6.16.2, 6.17)</xs:documentation>
            </xs:annotation>
          </xs:element>
          <xs:element name="P1116010" type="Integer_TD10_POS_NOZ___13" nillable="false" minOccurs="0" maxOccurs="1"/>
          <xs:element name="P1116011" type="Integer_TD10_POS_Z___14" nillable="false" minOccurs="0" maxOccurs="1"/>
          <xs:element name="P1116012" type="Integer_TD10_POS_Z___14" nillable="false" minOccurs="0" maxOccurs="1"/>
          <xs:element name="P1114520" type="EnumList_Razlozi_opoziva_članova_uprave_383___29" nillable="false" minOccurs="1" maxOccurs="1">
            <xs:annotation>
              <xs:documentation>1 = gruba povreda dužnosti, 2 = nesposobnost za uredno obavljanje poslova društva, 3 = izglasavanje nepovjerenja u GS društva, 4 = ostalo, 5=Nije primjenjivo</xs:documentation>
            </xs:annotation>
          </xs:element>
          <xs:element name="P1114317" type="EnumList_Da_Ne_368___3" nillable="false" minOccurs="1" maxOccurs="1">
            <xs:annotation>
              <xs:documentation>DA=1, NE=2
Ako je odgovor NE, ne odgovara se na sljedeća 4 pitanja (6.19., 6.19.1., 6.19.2., 6.20.)</xs:documentation>
            </xs:annotation>
          </xs:element>
          <xs:element name="P1116013" type="Integer_TD10_POS_NOZ___13" nillable="false" minOccurs="0" maxOccurs="1"/>
          <xs:element name="P1116014" type="Integer_TD10_POS_Z___14" nillable="false" minOccurs="0" maxOccurs="1"/>
          <xs:element name="P1116015" type="Integer_TD10_POS_Z___14" nillable="false" minOccurs="0" maxOccurs="1"/>
          <xs:element name="P1114521" type="EnumList_Razlozi_otkaza_uprava_388___30" nillable="false" minOccurs="1" maxOccurs="1">
            <xs:annotation>
              <xs:documentation>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xs:documentation>
            </xs:annotation>
          </xs:element>
          <xs:element name="P1114318" type="EnumList_Da_Ne_368___3" nillable="false" minOccurs="1" maxOccurs="1">
            <xs:annotation>
              <xs:documentation>DA=1, NE=2
Ako je odgovor NE, ne odgovara se na sljedeća 3 pitanja (6.22., 6.22.1., 6.22.2.)</xs:documentation>
            </xs:annotation>
          </xs:element>
          <xs:element name="P1116016" type="Integer_TD10_POS_NOZ___13" nillable="false" minOccurs="0" maxOccurs="1"/>
          <xs:element name="P1116017" type="Integer_TD10_POS_Z___14" nillable="false" minOccurs="0" maxOccurs="1"/>
          <xs:element name="P1116018" type="Integer_TD10_POS_Z___14" nillable="false" minOccurs="0" maxOccurs="1"/>
          <xs:element name="P1114522" type="EnumList_Da_Ne_368___3" nillable="false" minOccurs="1" maxOccurs="1">
            <xs:annotation>
              <xs:documentation>DA=1, NE=2
Ako je odgovor NE, ne odgovara se na sljedeća 3 pitanja (6.24., 6.24.1., 6.24.2.)</xs:documentation>
            </xs:annotation>
          </xs:element>
          <xs:element name="P1116019" type="Integer_TD10_POS_NOZ___13" nillable="false" minOccurs="0" maxOccurs="1"/>
          <xs:element name="P1116020" type="Integer_TD10_POS_Z___14" nillable="false" minOccurs="0" maxOccurs="1"/>
          <xs:element name="P1116021" type="Integer_TD10_POS_Z___14" nillable="false" minOccurs="0" maxOccurs="1"/>
          <xs:element name="P1114319" type="EnumList_Da_Ne_368___3" nillable="false" minOccurs="1" maxOccurs="1">
            <xs:annotation>
              <xs:documentation>DA=1, NE=2
Ako je odgovor NE, ne odgovara se na sljedeće pitanje 6.25.1.</xs:documentation>
            </xs:annotation>
          </xs:element>
          <xs:element name="P1116022" type="Integer_TD10_POS_NOZ___13" nillable="false" minOccurs="0" maxOccurs="1"/>
          <xs:element name="P1114523" type="EnumList_Da_Ne_368___3" nillable="false" minOccurs="1" maxOccurs="1">
            <xs:annotation>
              <xs:documentation>DA = 1, NE = 2
Ako je odgovor NE, ne odgovara se na sljedeća 3 pitanja (6.27., 6.27.1., 6.27.2.)</xs:documentation>
            </xs:annotation>
          </xs:element>
          <xs:element name="P1116023" type="Integer_TD10_POS_NOZ___13" nillable="false" minOccurs="0" maxOccurs="1"/>
          <xs:element name="P1116024" type="Integer_TD10_POS_Z___14" nillable="false" minOccurs="0" maxOccurs="1"/>
          <xs:element name="P1116025" type="Integer_TD10_POS_Z___14" nillable="false" minOccurs="0" maxOccurs="1"/>
          <xs:element name="P1114524" type="EnumList_Da_Ne_368___3" nillable="false" minOccurs="1" maxOccurs="1">
            <xs:annotation>
              <xs:documentation>DA=1, NE=2
Ako je odgovor NE, ne odgovara se na sljedeća 4 pitanja (6.29., 6.29.1., 6.29.2., 6.30.)</xs:documentation>
            </xs:annotation>
          </xs:element>
          <xs:element name="P1116026" type="Integer_TD10_POS_NOZ___13" nillable="false" minOccurs="0" maxOccurs="1"/>
          <xs:element name="P1116027" type="Integer_TD10_POS_Z___14" nillable="false" minOccurs="0" maxOccurs="1"/>
          <xs:element name="P1116028" type="Integer_TD10_POS_Z___14" nillable="false" minOccurs="0" maxOccurs="1"/>
          <xs:element name="P1114525" type="EnumList_Razlozi_opoziva_članova_NO_385___31" nillable="false" minOccurs="1" maxOccurs="1">
            <xs:annotation>
              <xs:documentation>1 = gruba povreda dužnosti, 2 = nesposobnost za uredno obavljanje poslova društva, 3 = izglasavanje nepovjerenja u GS društva, 4 = opoziv od strane suda, 5 =ostalo, 6=Nije primjenjivo</xs:documentation>
            </xs:annotation>
          </xs:element>
          <xs:element name="P1114336" type="EnumList_Da_Ne_368___3" nillable="false" minOccurs="1" maxOccurs="1">
            <xs:annotation>
              <xs:documentation>DA=1, NE=2
Ako je odgovor NE, ne odgovara se na sljedeća 4 pitanja (6.32., 6.32.1., 6.32.2., 6.33.),</xs:documentation>
            </xs:annotation>
          </xs:element>
          <xs:element name="P1116029" type="Integer_TD10_POS_NOZ___13" nillable="false" minOccurs="0" maxOccurs="1"/>
          <xs:element name="P1116030" type="Integer_TD10_POS_Z___14" nillable="false" minOccurs="0" maxOccurs="1"/>
          <xs:element name="P1116031" type="Integer_TD10_POS_Z___14" nillable="false" minOccurs="0" maxOccurs="1"/>
          <xs:element name="P1114552" type="EnumList_Razlozi_davanja_otkaza_članova_NO_386___32" nillable="false" minOccurs="1" maxOccurs="1">
            <xs:annotation>
              <xs:documentation>1 = osobni razlozi,  2 = promjena dioničarske strukture, 3 = osobni razlozi i promjena dioničarske strukture, 4= ništa od navedenog, 5= ostalo, 6= Nije primjenjivo</xs:documentation>
            </xs:annotation>
          </xs:element>
          <xs:element name="P1114553"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 10= Nije primjenjivo</xs:documentation>
            </xs:annotation>
          </xs:element>
          <xs:element name="P1114554"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5"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6"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7"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8"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9"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60"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321" type="EnumList_Da_Ne_368___3" nillable="false" minOccurs="1" maxOccurs="1">
            <xs:annotation>
              <xs:documentation>DA=1, NE=2
Ako je odgovor NE, ne odgovara se na sljedeće pitanje 6.42.1.</xs:documentation>
            </xs:annotation>
          </xs:element>
          <xs:element name="P1114335" type="Decimal_TD5_FD2_POS_Z___34" nillable="false" minOccurs="0" maxOccurs="1"/>
          <xs:element name="P1114322" type="EnumList_Da_Ne_368___3" nillable="false" minOccurs="1" maxOccurs="1">
            <xs:annotation>
              <xs:documentation>DA=1, NE=2
Ako je odgovor NE, ne odgovara se na sljedeće pitanje 6.43.1.</xs:documentation>
            </xs:annotation>
          </xs:element>
          <xs:element name="P1114334" type="Decimal_TD5_FD2_POS_Z___34" nillable="false" minOccurs="0" maxOccurs="1"/>
          <xs:element name="P1114323" type="EnumList_Da_Ne_368___3" nillable="false" minOccurs="1" maxOccurs="1">
            <xs:annotation>
              <xs:documentation>DA=1, NE=2
Ako je odgovor NE, ne odgovara se na sljedeće pitanje 6.44.1.</xs:documentation>
            </xs:annotation>
          </xs:element>
          <xs:element name="P1114333" type="Decimal_TD5_FD2_POS_Z___34" nillable="false" minOccurs="0" maxOccurs="1"/>
          <xs:element name="P1114324" type="EnumList_Da_Ne_368___3" nillable="false" minOccurs="1" maxOccurs="1">
            <xs:annotation>
              <xs:documentation>DA=1, NE=2
Ako je odgovor NE, ne odgovara se na sljedeće pitanje 6.45.1.</xs:documentation>
            </xs:annotation>
          </xs:element>
          <xs:element name="P1114332" type="Decimal_TD5_FD2_POS_Z___34" nillable="false" minOccurs="0" maxOccurs="1"/>
          <xs:element name="P1114325" type="EnumList_Da_Ne_368___3" nillable="false" minOccurs="1" maxOccurs="1">
            <xs:annotation>
              <xs:documentation>DA=1, NE=2
Ako je odgovor NE, ne odgovara se na sljedeće pitanje 6.46.1.</xs:documentation>
            </xs:annotation>
          </xs:element>
          <xs:element name="P1114331" type="Decimal_TD5_FD2_POS_Z___34" nillable="false" minOccurs="0" maxOccurs="1"/>
          <xs:element name="P1114326" type="EnumList_Da_Ne_368___3" nillable="false" minOccurs="1" maxOccurs="1">
            <xs:annotation>
              <xs:documentation>DA=1, NE=2
Ako je odgovor NE, ne odgovara se na sljedeće pitanje 6.47.1.</xs:documentation>
            </xs:annotation>
          </xs:element>
          <xs:element name="P1114330" type="Decimal_TD5_FD2_POS_Z___34" nillable="false" minOccurs="0" maxOccurs="1"/>
        </xs:sequence>
      </xs:complexType>
      <xs:complexType name="FormType_Naknade_-_E_1000995">
        <xs:annotation>
          <xs:documentation>Naknade</xs:documentation>
        </xs:annotation>
        <xs:all>
          <xs:element name="P1114386" type="EnumList_Da_Ne_368___3" nillable="false" minOccurs="1" maxOccurs="1">
            <xs:annotation>
              <xs:documentation>DA=1, NE=2
Ako je odgovor NE, na sljedeće pitanje (7.1.1.) se odgovara  s "Nije primjenjivo".</xs:documentation>
            </xs:annotation>
          </xs:element>
          <xs:element name="P111438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390" type="EnumList_Da_Ne_368___3" nillable="false" minOccurs="1" maxOccurs="1">
            <xs:annotation>
              <xs:documentation>DA=1, NE=2</xs:documentation>
            </xs:annotation>
          </xs:element>
          <xs:element name="P1114392"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00" type="EnumList_Da_Ne_368___3" nillable="false" minOccurs="1" maxOccurs="1">
            <xs:annotation>
              <xs:documentation>DA=1, NE=2</xs:documentation>
            </xs:annotation>
          </xs:element>
          <xs:element name="P1114411" type="Decimal_TD16_FD2_POS_Z___10" nillable="false" minOccurs="0" maxOccurs="1"/>
          <xs:element name="P1114414" type="Decimal_TD16_FD2_POS_Z___10" nillable="false" minOccurs="0" maxOccurs="1"/>
          <xs:element name="P1114417" type="EnumList_Da_Ne_368___3" nillable="false" minOccurs="1" maxOccurs="1">
            <xs:annotation>
              <xs:documentation>DA=1, NE=2
Ako je odgovor NE, na sljedeće pitanja (7.4.1) se ne odgovara.</xs:documentation>
            </xs:annotation>
          </xs:element>
          <xs:element name="P1114419" type="Decimal_TD16_FD2_POS_NOZ___11" nillable="false" minOccurs="0" maxOccurs="1"/>
          <xs:element name="P1114420" type="EnumList_Da_Ne_368___3" nillable="false" minOccurs="1" maxOccurs="1">
            <xs:annotation>
              <xs:documentation>DA=1, NE=2
Ako je odgovor NE, ne odgovara se na pitanja 7.5.1. i 7.5.2.</xs:documentation>
            </xs:annotation>
          </xs:element>
          <xs:element name="P1114421" type="Integer_TD10_POS_NOZ___13" nillable="false" minOccurs="0" maxOccurs="1"/>
          <xs:element name="P1114422" type="Decimal_TD16_FD2_POS_NOZ___11" nillable="false" minOccurs="0" maxOccurs="1"/>
          <xs:element name="P1114424" type="EnumList_Da_Ne_368___3" nillable="false" minOccurs="1" maxOccurs="1">
            <xs:annotation>
              <xs:documentation>DA=1, NE=2
Ako je odgovor NE, na sljedeće pitanje (7.6.1.) se ne odgovara.</xs:documentation>
            </xs:annotation>
          </xs:element>
          <xs:element name="P1114425" type="Decimal_TD16_FD2_POS_NOZ___11" nillable="false" minOccurs="0" maxOccurs="1"/>
          <xs:element name="P1114426" type="EnumList_Da_Ne_368___3" nillable="false" minOccurs="1" maxOccurs="1">
            <xs:annotation>
              <xs:documentation>DA=1, NE=2
Ako je odgovor NE, na sljedeće pitanje ( 7.7.1.) se ne odgovara.</xs:documentation>
            </xs:annotation>
          </xs:element>
          <xs:element name="P1114427" type="Decimal_TD16_FD2_POS_NOZ___11" nillable="false" minOccurs="0" maxOccurs="1"/>
          <xs:element name="P1114432" type="EnumList_Da_Ne_368___3" nillable="false" minOccurs="1" maxOccurs="1">
            <xs:annotation>
              <xs:documentation>DA=1, NE=2
Ako je odgovor NE, na sljedeće pitanje (7.8.1) se ne odgovara.</xs:documentation>
            </xs:annotation>
          </xs:element>
          <xs:element name="P1114436" type="Decimal_TD16_FD2_POS_NOZ___11" nillable="false" minOccurs="0" maxOccurs="1"/>
          <xs:element name="P1114437" type="EnumList_Da_Ne_368___3" nillable="false" minOccurs="1" maxOccurs="1">
            <xs:annotation>
              <xs:documentation>DA=1, NE=2</xs:documentation>
            </xs:annotation>
          </xs:element>
          <xs:element name="P1114447" type="EnumList_Da_Ne_368___3" nillable="false" minOccurs="1" maxOccurs="1">
            <xs:annotation>
              <xs:documentation>DA=1, NE=2</xs:documentation>
            </xs:annotation>
          </xs:element>
          <xs:element name="P1114450"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53" type="EnumList_Određivanje_visine_primitaka_NO_381___35" nillable="false" minOccurs="1" maxOccurs="1">
            <xs:annotation>
              <xs:documentation>Statut = 1, Glavna skupština = 2, Ostalo = 3, Nije primjenjivo=4</xs:documentation>
            </xs:annotation>
          </xs:element>
          <xs:element name="P1114455" type="EnumList_Da_Ne_368___3" nillable="false" minOccurs="1" maxOccurs="1">
            <xs:annotation>
              <xs:documentation> DA = 1, NE = 2.
Ako je odgovor NE, na sljedeće pitanje (7.12.1) se ne odgovara.</xs:documentation>
            </xs:annotation>
          </xs:element>
          <xs:element name="P111445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460" type="EnumList_Da_Ne_368___3" nillable="false" minOccurs="1" maxOccurs="1">
            <xs:annotation>
              <xs:documentation>DA=1, N=2
Ako je odgovor NE, na sljedeće pitanje (7.13.1 ) se ne odgovara.</xs:documentation>
            </xs:annotation>
          </xs:element>
          <xs:element name="P1114463" type="Decimal_TD16_FD2_POS_NOZ___11" nillable="false" minOccurs="0" maxOccurs="1"/>
          <xs:element name="P1114464" type="EnumList_Da_Ne_368___3" nillable="false" minOccurs="1" maxOccurs="1">
            <xs:annotation>
              <xs:documentation>DA=1, NE=2
Ako je odgovor NE, na sljedeće pitanje (7.14.1) se ne odgovara.</xs:documentation>
            </xs:annotation>
          </xs:element>
          <xs:element name="P1114465" type="Decimal_TD16_FD2_POS_NOZ___11" nillable="false" minOccurs="0" maxOccurs="1"/>
          <xs:element name="P1114471" type="EnumList_Da_Ne_368___3" nillable="false" minOccurs="1" maxOccurs="1">
            <xs:annotation>
              <xs:documentation>DA=1, NE=2</xs:documentation>
            </xs:annotation>
          </xs:element>
          <xs:element name="P1114472" type="EnumList_Da_Ne_368___3" nillable="false" minOccurs="1" maxOccurs="1">
            <xs:annotation>
              <xs:documentation>DA=1, NE=2
Ako je odgovor NE, na sljedeća pitanja (7.16.1 i 7.16.2.) se ne odgovara.</xs:documentation>
            </xs:annotation>
          </xs:element>
          <xs:element name="P1114474"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76"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86" type="EnumList_Da_Ne_368___3" nillable="false" minOccurs="1" maxOccurs="1">
            <xs:annotation>
              <xs:documentation>DA=1, NE=2
Ako je odgovor NE, na sljedeće pitanje (7.17.1) se ne odgovara.</xs:documentation>
            </xs:annotation>
          </xs:element>
          <xs:element name="P1114488" type="Decimal_TD16_FD2_POS_NOZ___11" nillable="false" minOccurs="0" maxOccurs="1">
            <xs:annotation>
              <xs:documentation>Opis: VIŠE RUKOVODSTVO (označava zaposlenike koji se nalaze na izvršnim položajima svih poslovnih funkcija društva). </xs:documentation>
            </xs:annotation>
          </xs:element>
          <xs:element name="P1114492" type="EnumList_Da_Ne_368___3" nillable="false" minOccurs="1" maxOccurs="1">
            <xs:annotation>
              <xs:documentation>DA=1, NE=2
Ako je odgovor NE, na sljedeće pitanja (7.18.1 i 7.18.2) se ne odgovara.</xs:documentation>
            </xs:annotation>
          </xs:element>
          <xs:element name="P1114496" type="Integer_TD10_POS_NOZ___13" nillable="false" minOccurs="0" maxOccurs="1"/>
          <xs:element name="P1114493" type="Decimal_TD16_FD2_POS_NOZ___11" nillable="false" minOccurs="0" maxOccurs="1"/>
          <xs:element name="P1114498" type="EnumList_Da_Ne_368___3" nillable="false" minOccurs="1" maxOccurs="1">
            <xs:annotation>
              <xs:documentation>DA=1, NE=2
Ako je odgovor NE, na sljedeće pitanje (7.19.1) se ne odgovara.</xs:documentation>
            </xs:annotation>
          </xs:element>
          <xs:element name="P1114499" type="Decimal_TD16_FD2_POS_NOZ___11" nillable="false" minOccurs="0" maxOccurs="1">
            <xs:annotation>
              <xs:documentation>VIŠE RUKOVODSTVO (označava zaposlenike koji se nalaze na izvršnim položajima svih poslovnih funkcija društva)</xs:documentation>
            </xs:annotation>
          </xs:element>
          <xs:element name="P1114501" type="EnumList_Da_Ne_368___3" nillable="false" minOccurs="1" maxOccurs="1">
            <xs:annotation>
              <xs:documentation>DA=1, NE=2
Ako je odgovor NE, na sljedeće pitanje (7.20.1) se ne odgovara.</xs:documentation>
            </xs:annotation>
          </xs:element>
          <xs:element name="P1114502"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element name="P1114503" type="EnumList_Da_Ne_368___3" nillable="false" minOccurs="1" maxOccurs="1">
            <xs:annotation>
              <xs:documentation>DA=1, NE=2
Ako je odgovor NE, na sljedeće pitanje (7.21.1) se ne odgovara.</xs:documentation>
            </xs:annotation>
          </xs:element>
          <xs:element name="P1114505"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all>
      </xs:complexType>
      <xs:complexType name="FormType_Opcije_-_E_1000996">
        <xs:annotation>
          <xs:documentation>Opcije</xs:documentation>
        </xs:annotation>
        <xs:all>
          <xs:element name="P1114369" type="EnumList_Da_Ne_368___3" nillable="false" minOccurs="1" maxOccurs="1">
            <xs:annotation>
              <xs:documentation>DA=1, NE=2
Ako je odgovor na ovo pitanje "NE" ne odgovara se na pitanja 8.1.1., 8.1.2., 8.1.3. i 8.1.4.</xs:documentation>
            </xs:annotation>
          </xs:element>
          <xs:element name="P1114473" type="Ptype_datum_13" nillable="false" minOccurs="0" maxOccurs="1">
            <xs:annotation>
              <xs:documentation>Datum usvajanja Plana opcijske nagrade (Opcijskog plana) uprave</xs:documentation>
            </xs:annotation>
          </xs:element>
          <xs:element name="P1114375" type="Integer_TD2_POS_Z___36" nillable="false" minOccurs="0" maxOccurs="1">
            <xs:annotation>
              <xs:documentation>Broj članova uprave koji su imali opcije izdavatelja (sklopljen opcijski ugovor) na kraju godine</xs:documentation>
            </xs:annotation>
          </xs:element>
          <xs:element name="P1114376" type="Integer_TD2_POS_Z___36" nillable="false" minOccurs="0" maxOccurs="1">
            <xs:annotation>
              <xs:documentation>Broj članova uprave koji su koristili opcije izdavatelja tijekom godine</xs:documentation>
            </xs:annotation>
          </xs:element>
          <xs:element name="P1114475" type="Decimal_TD16_FD2_POS_Z___10" nillable="false" minOccurs="0" maxOccurs="1">
            <xs:annotation>
              <xs:documentation>Tržišna vrijednost dionica od korištenih opcija za članove uprave u trenutku korištenja (realizacije opcije).</xs:documentation>
            </xs:annotation>
          </xs:element>
          <xs:element name="P1114477" type="EnumList_Da_Ne_368___3" nillable="false" minOccurs="1" maxOccurs="1">
            <xs:annotation>
              <xs:documentation>DA = 1, NE = 2
Ako je odgovor NE, ne odgovara se na pitanja 8.2.1., 8.2.2, 8.2.3 i 8.2.4.</xs:documentation>
            </xs:annotation>
          </xs:element>
          <xs:element name="P1114478" type="Ptype_datum_13" nillable="false" minOccurs="0" maxOccurs="1">
            <xs:annotation>
              <xs:documentation>Datum usvajanja Plana opcijske nagrade (Opcijskog plana) višeg rukovodstva</xs:documentation>
            </xs:annotation>
          </xs:element>
          <xs:element name="P1114377" type="Integer_TD2_POS_Z___36" nillable="false" minOccurs="0" maxOccurs="1"/>
          <xs:element name="P1114378" type="Integer_TD2_POS_Z___36" nillable="false" minOccurs="0" maxOccurs="1">
            <xs:annotation>
              <xs:documentation>Broj članova višeg rukovodstva koji su koristili opcije izdavatelja tijekom godine</xs:documentation>
            </xs:annotation>
          </xs:element>
          <xs:element name="P1114481" type="Decimal_TD16_FD2_POS_Z___10" nillable="false" minOccurs="0" maxOccurs="1">
            <xs:annotation>
              <xs:documentation>Tržišna vrijednost dionica od korištenih opcija za članove višeg rukovodstva u trenutku korištenja (realizacije opcije).</xs:documentation>
            </xs:annotation>
          </xs:element>
        </xs:all>
      </xs:complexType>
      <xs:complexType name="FormType_GSPojedinacno_-_E_1001002">
        <xs:annotation>
          <xs:documentation>GS pojedinačno</xs:documentation>
        </xs:annotation>
        <xs:all>
          <xs:element name="P1116089" type="Ptype_datum_13" nillable="false" minOccurs="1" maxOccurs="1"/>
          <xs:element name="P1116090" type="EnumList_Da_Ne_368___3" nillable="false" minOccurs="1" maxOccurs="1">
            <xs:annotation>
              <xs:documentation>DA = 1, NE = 2</xs:documentation>
            </xs:annotation>
          </xs:element>
          <xs:element name="P1116091" type="Decimal_TD5_FD2_POS_Z___34" nillable="false" minOccurs="1" maxOccurs="1"/>
          <xs:element name="P1116092" type="Decimal_TD5_FD2_POS_Z___34" nillable="false" minOccurs="0" maxOccurs="1"/>
          <xs:element name="P1116093" type="Decimal_TD5_FD2_POS_Z___34" nillable="false" minOccurs="0" maxOccurs="1"/>
          <xs:element name="P1116094" type="Decimal_TD5_FD2_POS_Z___34" nillable="false" minOccurs="0" maxOccurs="1"/>
          <xs:element name="P1116095" type="Integer_TD6_POS_Z___23" nillable="false" minOccurs="1" maxOccurs="1"/>
          <xs:element name="P1116096" type="EnumList_Da_Ne_368___3" nillable="false" minOccurs="1" maxOccurs="1">
            <xs:annotation>
              <xs:documentation>DA = 1, NE = 2. </xs:documentation>
            </xs:annotation>
          </xs:element>
          <xs:element name="P1116097" type="EnumList_status_protuprijedloga_380___37" nillable="false" minOccurs="1" maxOccurs="1">
            <xs:annotation>
              <xs:documentation>Svi su usvojeni=1, Djelomično su usvojeni=2, Niti jedan nije usvojen =3, Nije primjenjivo</xs:documentation>
            </xs:annotation>
          </xs:element>
        </xs:all>
      </xs:complexType>
      <xs:complexType name="FormType_GSOpce_-_E_1001003">
        <xs:annotation>
          <xs:documentation>GS opće</xs:documentation>
        </xs:annotation>
        <xs:all>
          <xs:element name="P1114352" type="EnumList_Da_Ne_368___3" nillable="false" minOccurs="1" maxOccurs="1">
            <xs:annotation>
              <xs:documentation>Izdavatelj ima interni propis rada glavne skupštine
Ako je odgovor NE, ne odgovara se na sljedeća 2 pitanja (9.1.1. i 9.1.2.)</xs:documentation>
            </xs:annotation>
          </xs:element>
          <xs:element name="P1114361" type="Ptype_datum_13" nillable="false" minOccurs="0" maxOccurs="1">
            <xs:annotation>
              <xs:documentation>Datum usvajanja internog propisa rada glavne skupštine</xs:documentation>
            </xs:annotation>
          </xs:element>
          <xs:element name="P1114353" type="EnumList_Da_Ne_NijePrimjenjivo_389___4" nillable="false" minOccurs="1" maxOccurs="1">
            <xs:annotation>
              <xs:documentation> DA = 1, NE = 2, Nije primjenjivo=3</xs:documentation>
            </xs:annotation>
          </xs:element>
          <xs:element name="P1114354" type="EnumList_Da_Ne_368___3" nillable="false" minOccurs="1" maxOccurs="1">
            <xs:annotation>
              <xs:documentation>DA = 1, NE = 2
Ako je odgovor na ovo pitanje "NE", na sljedeće pitanje se odgovara "Društvo je u stečaju" ili "Ostalo"</xs:documentation>
            </xs:annotation>
          </xs:element>
          <xs:element name="P1114357" type="EnumList_Razlozi_neodržavanja_GS_369___38" nillable="false" minOccurs="1" maxOccurs="1">
            <xs:annotation>
              <xs:documentation>Ako se tijekom godine nije održala niti jedna glavna skupština, navesti razloge neodržavanja</xs:documentation>
            </xs:annotation>
          </xs:element>
        </xs:all>
      </xs:complexType>
      <xs:complexType name="FormType_VlastiteDionice_-_E_1001004">
        <xs:annotation>
          <xs:documentation>Vlastite dionice</xs:documentation>
        </xs:annotation>
        <xs:all>
          <xs:element name="P1114394" type="EnumList_Da_Ne_368___3" nillable="false" minOccurs="1" maxOccurs="1">
            <xs:annotation>
              <xs:documentation>DA = 1, NE = 2
 Ako je odgovor na ovo pitanje "DA" obvezno se odgovara na sljedeće pitanje (10.1.1.). Ako je odgovor na ovo pitanje "NE" na sljedeće pitanje (10.1.1.) se ne odgovara.</xs:documentation>
            </xs:annotation>
          </xs:element>
          <xs:element name="P1114396" type="Decimal_TD16_FD2___39" nillable="false" minOccurs="0" maxOccurs="1">
            <xs:annotation>
              <xs:documentation>Zarada od stjecanja vlastitih dionica tijekom godine, u kunama</xs:documentation>
            </xs:annotation>
          </xs:element>
          <xs:element name="P1114397" type="EnumList_Da_Ne_368___3" nillable="false" minOccurs="1" maxOccurs="1">
            <xs:annotation>
              <xs:documentation>DA = 1, NE = 2
Ako je odgovor NE,  ne odgovara se na pitanje 10.3.</xs:documentation>
            </xs:annotation>
          </xs:element>
          <xs:element name="P1114398" type="Decimal_TD16_FD2___39" nillable="false" minOccurs="0" maxOccurs="1">
            <xs:annotation>
              <xs:documentation>Zarada od otpuštanja vlastitih dionica tijekom godine, u kunama</xs:documentation>
            </xs:annotation>
          </xs:element>
          <xs:element name="P1114399" type="EnumList_Da_Ne_368___3" nillable="false" minOccurs="1" maxOccurs="1">
            <xs:annotation>
              <xs:documentation> DA = 1, NE = 2
Ako je odgovor NE, ne odgovara se na slijedeće pitanje (10.4.)</xs:documentation>
            </xs:annotation>
          </xs:element>
          <xs:element name="P1114403" type="Ptype_datum_13" nillable="false" minOccurs="0" maxOccurs="1">
            <xs:annotation>
              <xs:documentation>Datum usvajanja Programa otkupa vlastitih dionica</xs:documentation>
            </xs:annotation>
          </xs:element>
          <xs:element name="P1114408" type="EnumList_Da_Ne_368___3" nillable="false" minOccurs="1" maxOccurs="1">
            <xs:annotation>
              <xs:documentation> DA = 1, NE = 2
Ako je odgovor NE, ne odgovara se na pitanje 10.5.1.</xs:documentation>
            </xs:annotation>
          </xs:element>
          <xs:element name="P1114409" type="Decimal_TD16_FD2___39" nillable="false" minOccurs="0" maxOccurs="1">
            <xs:annotation>
              <xs:documentation>Zarada od stjecanja vlastitih dionica tijekom godine izvan uređenog tržišta ZSE, u kunama</xs:documentation>
            </xs:annotation>
          </xs:element>
          <xs:element name="P1114415" type="EnumList_Da_Ne_368___3" nillable="false" minOccurs="1" maxOccurs="1">
            <xs:annotation>
              <xs:documentation>Izdavatelj je otpuštao vlastite dionice izvan uređenog tržišta ZSE
Ako je odgovor NE, ne odgovara se na pitanje 10.6.1.</xs:documentation>
            </xs:annotation>
          </xs:element>
          <xs:element name="P1114416" type="Decimal_TD16_FD2___39" nillable="false" minOccurs="0" maxOccurs="1">
            <xs:annotation>
              <xs:documentation>Zarada od otpuštanja vlastitih dionica tijekom godine izvan uređenog tržišta ZSE, u kunama</xs:documentation>
            </xs:annotation>
          </xs:element>
          <xs:element name="P1114423" type="EnumList_Način_stjecanja_vlastitih_dionica_379___40" nillable="false" minOccurs="1" maxOccurs="1">
            <xs:annotation>
              <xs:documentation>Na temelju ovlasti GS = 1, Bez dobivene ovlasti GS = 2 , Nije primjenjivo = 3
Ako je odgovor na pitanje 10.1. "NE", odgovara se sa "Nije primjenjivo"</xs:documentation>
            </xs:annotation>
          </xs:element>
        </xs:all>
      </xs:complexType>
      <xs:complexType name="FormType_KontrolaIRizici_-_E_1001005">
        <xs:annotation>
          <xs:documentation>Kontrola i rizici</xs:documentation>
        </xs:annotation>
        <xs:sequence>
          <xs:element name="P1114362" type="EnumList_Naziv_revizorskog_društva_371___41" nillable="false" minOccurs="1" maxOccurs="1">
            <xs:annotation>
              <xs:documentation>Naziv revizorskog društva
0=Deloitte, 1=EY, 2=PwC, 3=KPMG, 4=BDO, 5=Grant Thornton, 6=Dva revizora od kojih je 1 "Big Four", 7=Dva revizora od kojih nijedan nije "Big Four", 8=Ostalo,9=Ostalo</xs:documentation>
            </xs:annotation>
          </xs:element>
          <xs:element name="P1114363" type="Integer_TD2_POS_Z___36" nillable="false" minOccurs="1" maxOccurs="1">
            <xs:annotation>
              <xs:documentation>Broj godina korištenja usluga istog revizorskog društva</xs:documentation>
            </xs:annotation>
          </xs:element>
          <xs:element name="P1114364" type="Integer_TD2_POS_Z___36" nillable="false" minOccurs="1" maxOccurs="1">
            <xs:annotation>
              <xs:documentation>Broj godina korištenja usluga istog ovlaštenog revizora u istom revizorskom društvu</xs:documentation>
            </xs:annotation>
          </xs:element>
          <xs:element name="P1114365" type="Decimal_TD16_FD2_POS_Z___10" nillable="false" minOccurs="1" maxOccurs="1">
            <xs:annotation>
              <xs:documentation>Bruto novčani iznos plaćen revizorskom društvu za pružene usluge revizije tijekom godine, u kunama</xs:documentation>
            </xs:annotation>
          </xs:element>
          <xs:element name="P1114366" type="EnumList_Da_Ne_368___3" nillable="false" minOccurs="1" maxOccurs="1">
            <xs:annotation>
              <xs:documentation>Revizorsko društvo pružalo je dodatne usluge izdavatelju koje nisu revizorske
Ako je odgovor na ovo pitanje "DA", obvezno se odgovara na sljedeće pitanje (11.4.1.) i odgovor mora biti veći od "0".</xs:documentation>
            </xs:annotation>
          </xs:element>
          <xs:element name="P1114367" type="Decimal_TD16_FD2_POS_NOZ___11" nillable="false" minOccurs="0" maxOccurs="1">
            <xs:annotation>
              <xs:documentation>Bruto novčani iznos plaćen revizorskom društvu za ostale pružene usluge tijekom godine, u kunama</xs:documentation>
            </xs:annotation>
          </xs:element>
          <xs:element name="P1114368" type="EnumList_Mjesto_javne_objave_STK_372___27" nillable="false" minOccurs="1" maxOccurs="1">
            <xs:annotation>
              <xs:documentation>Mjesto javne objave novčanog iznosa plaćenog revizorskom društvu za pružene revizorske uslug
Vlastite internet stranice=1, ZSE=2, SRPI=3, Vlastite internet stranice i ZSE=4, Vlastite internet stranice, ZSE i SRPI=5, Vlastite internet stranice i SRPI=6, ZSE i SRPI=7, Nije javno objavljeno=8, Ostalo=9, Nije primjenjivo=10</xs:documentation>
            </xs:annotation>
          </xs:element>
          <xs:element name="P1114370" type="EnumList_Da_Ne_368___3" nillable="false" minOccurs="1" maxOccurs="1">
            <xs:annotation>
              <xs:documentation>DA = 1, NE = 2
Ako je odgovor na ovo pitanje "DA", obvezno se odgovara na sljedeće pitanje (11.6.1.)</xs:documentation>
            </xs:annotation>
          </xs:element>
          <xs:element name="P1114371" type="Integer_TD10_POS_NOZ___7" nillable="false" minOccurs="0" maxOccurs="1">
            <xs:annotation>
              <xs:documentation>Broj zaposlenih unutar sustava unutarnje kontrole</xs:documentation>
            </xs:annotation>
          </xs:element>
          <xs:element name="P1114372" type="EnumList_Da_Ne_368___3" nillable="false" minOccurs="1" maxOccurs="1">
            <xs:annotation>
              <xs:documentation>DA = 1, NE = 2
Ako je odgovor na ovo pitanje "DA", obvezno se odgovara na sljedeće pitanje (11.7.1.) te odgovor mora biti veći od "0".</xs:documentation>
            </xs:annotation>
          </xs:element>
          <xs:element name="P1114373" type="Integer_TD10_POS_NOZ___7" nillable="false" minOccurs="0" maxOccurs="1">
            <xs:annotation>
              <xs:documentation>Broj zaposlenih unutar sustava unutarnje revizije</xs:documentation>
            </xs:annotation>
          </xs:element>
          <xs:element name="P1114374" type="EnumList_Da_Ne_368___3" nillable="false" minOccurs="1" maxOccurs="1">
            <xs:annotation>
              <xs:documentation>Izdavatelj je imenovao osobu zaduženu za upravljanje rizicima
DA = 1, NE = 2</xs:documentation>
            </xs:annotation>
          </xs:element>
          <xs:element name="P1114379" type="EnumList_Rizici_STK_373___42" nillable="false" minOccurs="1" maxOccurs="1">
            <xs:annotation>
              <xs:documentation>Najzastupljeniji rizik u poslovanju izdavatelja su
Rizik likvidnosti = 1, Kreditni rizik = 2, Kamatni rizik = 3, Operativni rizik = 4, Politički rizik = 5, Rizik makroekonomskog okruženja = 6, Reputacijski rizik = 7, Ostali rizici=8</xs:documentation>
            </xs:annotation>
          </xs:element>
          <xs:element name="P1114380" type="Integer_TD3_POS_Z___25" nillable="false" minOccurs="0" maxOccurs="1">
            <xs:annotation>
              <xs:documentation>Ako je odgovor na pitanje 4.1. (Izdavatelj ima osnovan revizijski odbor) "DA", ovo polje ne smije biti prazno.</xs:documentation>
            </xs:annotation>
          </xs:element>
          <xs:element name="P1114381" type="Integer_TD3_POS_Z___25" nillable="false" minOccurs="0" maxOccurs="1"/>
          <xs:element name="P1114382" type="Integer_TD3_POS_Z___25" nillable="false" minOccurs="0" maxOccurs="1">
            <xs:annotation>
              <xs:documentation>Koliko se puta revizijski odbor sastao s revizorom društva tijekom godine
Ako je odgovor na pitanje 4.1. (Izdavatelj ima osnovan revizijski odbor) "DA", ovo polje ne smije biti prazno.</xs:documentation>
            </xs:annotation>
          </xs:element>
        </xs:sequence>
      </xs:complexType>
      <xs:complexType name="FormType_SukobInteresa_-E_1001006">
        <xs:annotation>
          <xs:documentation>Sukob interesa</xs:documentation>
        </xs:annotation>
        <xs:all>
          <xs:element name="P1114337" type="EnumList_Da_Ne_368___3" nillable="false" minOccurs="1" maxOccurs="1">
            <xs:annotation>
              <xs:documentation>DA = 1, NE = 2
Ako je odgovor na ovo pitanje "DA", odgovor na sljedeće pitanje (13.1.1.) mora biti veći od "0". Ako je odgovor na ovo pitanje "NE", ne odgovara se na sljedeće pitanje (13.1.1.)</xs:documentation>
            </xs:annotation>
          </xs:element>
          <xs:element name="P1114338" type="Decimal_TD16_FD2_POS_NOZ___11" nillable="false" minOccurs="0" maxOccurs="1">
            <xs:annotation>
              <xs:documentation>Upisati vrijednost poslova koji su zaključeni tijekom promatrane godine, neovisno o realizaciji</xs:documentation>
            </xs:annotation>
          </xs:element>
          <xs:element name="P1114339" type="EnumList_Da_Ne_368___3" nillable="false" minOccurs="1" maxOccurs="1">
            <xs:annotation>
              <xs:documentation>DA=1, NE=2
Ako je odgovor na ovo pitanje "DA", odgovor na sljedeće pitanje (13.2.1.) mora biti veći od "0". Ako je odgovor na ovo pitanje "NE", na sljedeće pitanje (13.2.1.) se ne odgovara.</xs:documentation>
            </xs:annotation>
          </xs:element>
          <xs:element name="P1114340" type="Decimal_TD16_FD2_POS_NOZ___11" nillable="false" minOccurs="0" maxOccurs="1">
            <xs:annotation>
              <xs:documentation>Upisati vrijednost poslova koji su zaključeni tijekom promatrane godine, neovisno o realizaciji.</xs:documentation>
            </xs:annotation>
          </xs:element>
          <xs:element name="P1114341" type="EnumList_Da_Ne_368___3" nillable="false" minOccurs="1" maxOccurs="1">
            <xs:annotation>
              <xs:documentation>DA = 1, NE = 2
Ako je odgovor na ovo pitanje "DA", odgovor na sljedeće pitanje (13.3.1.) mora biti veći od "0". Ako je odgovor na ovo pitanje "NE", ne odgovara se na sljedeće pitanje (13.3.1.).</xs:documentation>
            </xs:annotation>
          </xs:element>
          <xs:element name="P1114342" type="Decimal_TD16_FD2_POS_NOZ___11" nillable="false" minOccurs="0" maxOccurs="1">
            <xs:annotation>
              <xs:documentation>Upisati vrijednost poslova koji su zaključeni tijekom promatrane godine, neovisno o realizaciji.</xs:documentation>
            </xs:annotation>
          </xs:element>
          <xs:element name="P1114343" type="EnumList_Da_Ne_368___3" nillable="false" minOccurs="1" maxOccurs="1">
            <xs:annotation>
              <xs:documentation>DA = 1, NE = 2
Ako je odgovor na ovo pitanje "DA", odgovor na sljedeće pitanje (13.4.1.) mora biti veći od "0".Ako je odgovor na ovo pitanje "NE", ne odgovara se na sljedeće pitanje (13.4.1.)</xs:documentation>
            </xs:annotation>
          </xs:element>
          <xs:element name="P1114344" type="Decimal_TD16_FD2_POS_NOZ___11" nillable="false" minOccurs="0" maxOccurs="1">
            <xs:annotation>
              <xs:documentation> Upisati vrijednost poslova koji su zaključeni tijekom promatrane godine, neovisno o realizaciji.</xs:documentation>
            </xs:annotation>
          </xs:element>
          <xs:element name="P1114345" type="EnumList_Da_Ne_368___3" nillable="false" minOccurs="1" maxOccurs="1">
            <xs:annotation>
              <xs:documentation> DA = 1, NE = 2</xs:documentation>
            </xs:annotation>
          </xs:element>
          <xs:element name="P1114346" type="EnumList_Da_Ne_368___3" nillable="false" minOccurs="1" maxOccurs="1">
            <xs:annotation>
              <xs:documentation> DA = 1, NE = 2
Ako je odgovor na ovo pitanje "DA", odgovor na sljedeće pitanje  (13.6.1.) mora biti veći od "0". Ako je odgovor na ovo pitanje "NE" na sljedeće  pitanje 13.6.1. se ne odgovara, a na pitanje 13.6.5. se odgovara s "Nije primjenjivo".</xs:documentation>
            </xs:annotation>
          </xs:element>
          <xs:element name="P1114347" type="Integer_TD2_POS_NOZ___28" nillable="false" minOccurs="0" maxOccurs="1">
            <xs:annotation>
              <xs:documentation>Broj prijavljenih sukoba interesa tijekom godine
Broj mora biti jednak zbroju sljedeća tri odgovora (13.6.2, 13.6.3 i 13.6.4.)</xs:documentation>
            </xs:annotation>
          </xs:element>
          <xs:element name="P1114348" type="Integer_TD2_POS_Z___36" nillable="false" minOccurs="0" maxOccurs="1">
            <xs:annotation>
              <xs:documentation>Broj mora biti manji ili jednak broju pod 13.6.1.</xs:documentation>
            </xs:annotation>
          </xs:element>
          <xs:element name="P1114349" type="Integer_TD2_POS_Z___36" nillable="false" minOccurs="0" maxOccurs="1">
            <xs:annotation>
              <xs:documentation>Broj prijavljenih sukoba interesa tijekom godine - od strane nadzornog odbora
Broj mora biti manji ili jednak broju pod 13.6.1.</xs:documentation>
            </xs:annotation>
          </xs:element>
          <xs:element name="P1114350" type="Integer_TD2_POS_Z___36" nillable="false" minOccurs="0" maxOccurs="1">
            <xs:annotation>
              <xs:documentation>Broj prijavljenih sukoba interesa tijekom godine - od strane višeg rukovodstva
Broj mora biti manji ili jednak broju pod 13.6.1.</xs:documentation>
            </xs:annotation>
          </xs:element>
          <xs:element name="P1114351" type="EnumList_Da_Ne_NijePrimjenjivo_389___4" nillable="false" minOccurs="1" maxOccurs="1">
            <xs:annotation>
              <xs:documentation>DA = 1, NE = 2, Nije primjenjivo=3
Ako je odgovor na pitanje 13.6. "DA", na ovo pitanje se odgovara "DA" ili "NE". Ako je odgovor na pitanje 13.6. "NE" na pitanje 13.6.5. se odgovara s "Nije primjenjivo"</xs:documentation>
            </xs:annotation>
          </xs:element>
        </xs:all>
      </xs:complexType>
      <xs:complexType name="FormType_OdnosiSUlagateljima_-_E_1001007">
        <xs:annotation>
          <xs:documentation>Odnosi s ulagateljima</xs:documentation>
        </xs:annotation>
        <xs:all>
          <xs:element name="P1114355" type="EnumList_Da_Ne_368___3" nillable="false" minOccurs="1" maxOccurs="1">
            <xs:annotation>
              <xs:documentation>DA = 1, NE = 2</xs:documentation>
            </xs:annotation>
          </xs:element>
          <xs:element name="P1114356" type="EnumList_Da_Ne_368___3" nillable="false" minOccurs="1" maxOccurs="1">
            <xs:annotation>
              <xs:documentation>DA = 1, NE = 2</xs:documentation>
            </xs:annotation>
          </xs:element>
          <xs:element name="P1114358" type="EnumList_Da_Ne_368___3" nillable="false" minOccurs="1" maxOccurs="1">
            <xs:annotation>
              <xs:documentation>DA = 1, NE = 2</xs:documentation>
            </xs:annotation>
          </xs:element>
          <xs:element name="P1114359" type="Integer_TD10_POS_Z___5" nillable="false" minOccurs="1" maxOccurs="1">
            <xs:annotation>
              <xs:documentation>Broj konferencija za novinare koje je izdavatelj održao tijekom godine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xs:documentation>
            </xs:annotation>
          </xs:element>
          <xs:element name="P1114360" type="EnumList_Razlozi_sazivanja_konferencija_za_novinare_370___43" nillable="false" minOccurs="1" maxOccurs="1">
            <xs:annotation>
              <xs:documentation>Razlozi sazivanja konferencija za novinare
 predstavljanje rezultata poslovanja=1, prezentiranje značajnih poslova i investicija=2, prezentiranje novih proizvoda i novih ponuda=3, Ostalo=4, Nije primjenjivo=5</xs:documentation>
            </xs:annotation>
          </xs:element>
        </xs:all>
      </xs:complexType>
      <xs:complexType name="FormType_Dividenda_-_E_1001008">
        <xs:annotation>
          <xs:documentation>Dividenda</xs:documentation>
        </xs:annotation>
        <xs:all>
          <xs:element name="P1114327" type="EnumList_Isplata_dividende_STK_392___44" nillable="false" minOccurs="1" maxOccurs="1">
            <xs:annotation>
              <xs:documentation>Isplata dividende = 1, Dodjela dionica = 2, Isplata dividende i dodjela dionica =3, Isplata dobiti u stvarima=4, Ostalo = 5, Nije primjenjivo=6
Unosi se informacija o načinu podjele dobiti. Ako je ostvaren gubitak, na ovo pitanje (15.1) odgovara se s "Nije primjenjivo".</xs:documentation>
            </xs:annotation>
          </xs:element>
          <xs:element name="P1114328" type="EnumList_Da_Ne_368___3" nillable="false" minOccurs="1" maxOccurs="1">
            <xs:annotation>
              <xs:documentation>DA = 1, NE = 2
Ako je odgovor "NE" na pitanje 14.3. se ne odgovara</xs:documentation>
            </xs:annotation>
          </xs:element>
          <xs:element name="P1114329" type="Decimal_TD16_FD2_POS_NOZ___11" nillable="false" minOccurs="0" maxOccurs="1"/>
        </xs:all>
      </xs:complexType>
      <xs:complexType name="FormType_Kodeks_-_E_1001009">
        <xs:annotation>
          <xs:documentation>Kodeks</xs:documentation>
        </xs:annotation>
        <xs:all>
          <xs:element name="P1114311" type="EnumList_Da_Ne_NijePrimjenjivo_389___4" nillable="false" minOccurs="1" maxOccurs="1">
            <xs:annotation>
              <xs:documentation>Ako je odgovor na pitanje 1.1. "NE" (izdavatelj nema internetsku stranicu), na ovo pitanje se odgovara s "Nije primjenjivo".
DA = 1, NE = 2, Nije primjenjivo=3</xs:documentation>
            </xs:annotation>
          </xs:element>
          <xs:element name="P1114312" type="EnumList_Da_Ne_368___3" nillable="false" minOccurs="1" maxOccurs="1">
            <xs:annotation>
              <xs:documentation>DA = 1, NE = 2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xs:documentation>
            </xs:annotation>
          </xs:element>
          <xs:element name="P1114313" type="EnumList_Kodeks_STK_391___45" nillable="false" minOccurs="1" maxOccurs="1">
            <xs:annotation>
              <xs:documentation>Interni kodeks = 1, Kodeks korporativnog upravljanja trgovačkim društvima u kojima RH ima dionice ili udjele = 2, Kodeks koji se primjenjuje u grani industrije kojoj izdavatelj pripada = 3, Ostalo = 4, Nije primjenjivo=5</xs:documentation>
            </xs:annotation>
          </xs:element>
        </xs:all>
      </xs:complexType>
      <xs:element name="GIKU-UOP-DION">
        <xs:complexType>
          <xs:sequence>
            <xs:element name="Izvjesce" type="FormType_Izvjesce" minOccurs="1" maxOccurs="1"/>
            <xs:element name="OsnovniPodaci_-_E_1000988" type="FormType_OsnovniPodaci_-_E_1000988" minOccurs="0" maxOccurs="1"/>
            <xs:element name="Uprava_-_E_1000989" type="FormType_Uprava_-_E_1000989" minOccurs="0" maxOccurs="unbounded"/>
            <xs:element name="NadzorniOdbor_-_E_1000990" type="FormType_NadzorniOdbor_-_E_1000990" minOccurs="0" maxOccurs="unbounded"/>
            <xs:element name="OdboriNO_-_E_1000991" type="FormType_OdboriNO_-_E_1000991" minOccurs="0" maxOccurs="1"/>
            <xs:element name="SjedniceUpraveINO_-_E_1000992" type="FormType_SjedniceUpraveINO_-_E_1000992" minOccurs="0" maxOccurs="1"/>
            <xs:element name="StrukturaUpraveINO_-_E_1000994" type="FormType_StrukturaUpraveINO_-_E_1000994" minOccurs="0" maxOccurs="1"/>
            <xs:element name="Naknade_-_E_1000995" type="FormType_Naknade_-_E_1000995" minOccurs="0" maxOccurs="1"/>
            <xs:element name="Opcije_-_E_1000996" type="FormType_Opcije_-_E_1000996" minOccurs="0" maxOccurs="1"/>
            <xs:element name="GSPojedinacno_-_E_1001002" type="FormType_GSPojedinacno_-_E_1001002" minOccurs="0" maxOccurs="unbounded"/>
            <xs:element name="GSOpce_-_E_1001003" type="FormType_GSOpce_-_E_1001003" minOccurs="0" maxOccurs="1"/>
            <xs:element name="VlastiteDionice_-_E_1001004" type="FormType_VlastiteDionice_-_E_1001004" minOccurs="0" maxOccurs="1"/>
            <xs:element name="KontrolaIRizici_-_E_1001005" type="FormType_KontrolaIRizici_-_E_1001005" minOccurs="0" maxOccurs="1"/>
            <xs:element name="SukobInteresa_-E_1001006" type="FormType_SukobInteresa_-E_1001006" minOccurs="0" maxOccurs="1"/>
            <xs:element name="OdnosiSUlagateljima_-_E_1001007" type="FormType_OdnosiSUlagateljima_-_E_1001007" minOccurs="0" maxOccurs="1"/>
            <xs:element name="Dividenda_-_E_1001008" type="FormType_Dividenda_-_E_1001008" minOccurs="0" maxOccurs="1"/>
            <xs:element name="Kodeks_-_E_1001009" type="FormType_Kodeks_-_E_1001009" minOccurs="0" maxOccurs="1"/>
          </xs:sequence>
        </xs:complexType>
      </xs:element>
    </xs:schema>
  </Schema>
  <Map ID="4" Name="GIKU-UOP-DION_Map" RootElement="GIKU-UOP-DION"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191" dataDxfId="190">
  <autoFilter ref="B3:AM4" xr:uid="{00000000-0009-0000-0100-000003000000}"/>
  <tableColumns count="38">
    <tableColumn id="1" xr3:uid="{00000000-0010-0000-2000-000001000000}" uniqueName="P1116039" name="P1116039" dataDxfId="189">
      <xmlColumnPr mapId="4" xpath="/GIKU-UOP-DION/Uprava_-_E_1000989/P1116039" xmlDataType="string"/>
    </tableColumn>
    <tableColumn id="2" xr3:uid="{00000000-0010-0000-2000-000002000000}" uniqueName="P1116040" name="P1116040" dataDxfId="188">
      <xmlColumnPr mapId="4" xpath="/GIKU-UOP-DION/Uprava_-_E_1000989/P1116040" xmlDataType="string"/>
    </tableColumn>
    <tableColumn id="27" xr3:uid="{00000000-0010-0000-2000-00001B000000}" uniqueName="0" name="Titula" dataDxfId="187"/>
    <tableColumn id="3" xr3:uid="{00000000-0010-0000-2000-000003000000}" uniqueName="P1116041" name="P1116041" dataDxfId="186">
      <calculatedColumnFormula>IF(D4="univ. bacc. oec.",1,IF(D4="mag. oec.",2,IF(D4="univ. Spec. Oec.",3,IF(D4="mr.sc.",4,IF(D4="dr. sc.",5,IF(D4="ostalo",6,0))))))</calculatedColumnFormula>
      <xmlColumnPr mapId="4" xpath="/GIKU-UOP-DION/Uprava_-_E_1000989/P1116041" xmlDataType="integer"/>
    </tableColumn>
    <tableColumn id="25" xr3:uid="{00000000-0010-0000-2000-000019000000}" uniqueName="0" name="Stručna sprema" dataDxfId="185"/>
    <tableColumn id="42" xr3:uid="{00000000-0010-0000-2000-00002A000000}" uniqueName="P1116098" name="P1116098" dataDxfId="18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Uprava_-_E_1000989/P1116098" xmlDataType="integer"/>
    </tableColumn>
    <tableColumn id="28" xr3:uid="{00000000-0010-0000-2000-00001C000000}" uniqueName="0" name="Spol" dataDxfId="183"/>
    <tableColumn id="4" xr3:uid="{00000000-0010-0000-2000-000004000000}" uniqueName="P1116042" name="P1116042" dataDxfId="182">
      <calculatedColumnFormula>IF(H4="Žensko",1,IF(H4="Muško",2,0))</calculatedColumnFormula>
      <xmlColumnPr mapId="4" xpath="/GIKU-UOP-DION/Uprava_-_E_1000989/P1116042" xmlDataType="integer"/>
    </tableColumn>
    <tableColumn id="5" xr3:uid="{00000000-0010-0000-2000-000005000000}" uniqueName="0" name="Dob" dataDxfId="181"/>
    <tableColumn id="35" xr3:uid="{00000000-0010-0000-2000-000023000000}" uniqueName="P1116043" name="P1116043" dataDxfId="180">
      <calculatedColumnFormula>IF(J4="do 35 godina",1,IF(J4="od 36 do 45 godina",2,IF(J4="od 46 - 55 godina",3,IF(J4="iznad 56 godina",4,0))))</calculatedColumnFormula>
      <xmlColumnPr mapId="4" xpath="/GIKU-UOP-DION/Uprava_-_E_1000989/P1116043" xmlDataType="integer"/>
    </tableColumn>
    <tableColumn id="6" xr3:uid="{00000000-0010-0000-2000-000006000000}" uniqueName="0" name="Državljanstvo" dataDxfId="179"/>
    <tableColumn id="36" xr3:uid="{00000000-0010-0000-2000-000024000000}" uniqueName="P1116044" name="P1116044" dataDxfId="178">
      <calculatedColumnFormula>IF(L4="Domaće",1,IF(L4="Strano",2,0))</calculatedColumnFormula>
      <xmlColumnPr mapId="4" xpath="/GIKU-UOP-DION/Uprava_-_E_1000989/P1116044" xmlDataType="integer"/>
    </tableColumn>
    <tableColumn id="7" xr3:uid="{00000000-0010-0000-2000-000007000000}" uniqueName="0" name="Radni odnos" dataDxfId="177"/>
    <tableColumn id="37" xr3:uid="{00000000-0010-0000-2000-000025000000}" uniqueName="P1116045" name="P1116045" dataDxfId="176">
      <calculatedColumnFormula>IF(N4="DA",1,IF(N4="NE",2,0))</calculatedColumnFormula>
      <xmlColumnPr mapId="4" xpath="/GIKU-UOP-DION/Uprava_-_E_1000989/P1116045" xmlDataType="integer"/>
    </tableColumn>
    <tableColumn id="8" xr3:uid="{00000000-0010-0000-2000-000008000000}" uniqueName="0" name="Dioničar" dataDxfId="175"/>
    <tableColumn id="39" xr3:uid="{00000000-0010-0000-2000-000027000000}" uniqueName="P1116046" name="P1116046" dataDxfId="174">
      <calculatedColumnFormula>IF(P4="DA",1,IF(P4="NE",2,0))</calculatedColumnFormula>
      <xmlColumnPr mapId="4" xpath="/GIKU-UOP-DION/Uprava_-_E_1000989/P1116046" xmlDataType="integer"/>
    </tableColumn>
    <tableColumn id="9" xr3:uid="{00000000-0010-0000-2000-000009000000}" uniqueName="P1116047" name="P1116047" dataDxfId="173">
      <xmlColumnPr mapId="4" xpath="/GIKU-UOP-DION/Uprava_-_E_1000989/P1116047" xmlDataType="integer"/>
    </tableColumn>
    <tableColumn id="10" xr3:uid="{00000000-0010-0000-2000-00000A000000}" uniqueName="P1116048" name="P1116048" dataDxfId="172">
      <xmlColumnPr mapId="4" xpath="/GIKU-UOP-DION/Uprava_-_E_1000989/P1116048" xmlDataType="integer"/>
    </tableColumn>
    <tableColumn id="11" xr3:uid="{00000000-0010-0000-2000-00000B000000}" uniqueName="0" name="Povezanost - Uprava" dataDxfId="171"/>
    <tableColumn id="24" xr3:uid="{00000000-0010-0000-2000-000018000000}" uniqueName="P1116049" name="P1116049" dataDxfId="170">
      <calculatedColumnFormula>IF(T4="DA",1,IF(T4="NE",2,0))</calculatedColumnFormula>
      <xmlColumnPr mapId="4" xpath="/GIKU-UOP-DION/Uprava_-_E_1000989/P1116049" xmlDataType="integer"/>
    </tableColumn>
    <tableColumn id="12" xr3:uid="{00000000-0010-0000-2000-00000C000000}" uniqueName="0" name="Vrsta povezanosti - Uprava" dataDxfId="169"/>
    <tableColumn id="26" xr3:uid="{00000000-0010-0000-2000-00001A000000}" uniqueName="P1116050" name="P1116050" dataDxfId="168">
      <calculatedColumnFormula>IF(V4="Poslovna",1,IF(V4="Rodbinska",2,IF(V4="Poslovna i rodbinska",3,IF(V4="Ostala",4,5))))</calculatedColumnFormula>
      <xmlColumnPr mapId="4" xpath="/GIKU-UOP-DION/Uprava_-_E_1000989/P1116050" xmlDataType="integer"/>
    </tableColumn>
    <tableColumn id="13" xr3:uid="{00000000-0010-0000-2000-00000D000000}" uniqueName="0" name="Povezanost - NO" dataDxfId="167"/>
    <tableColumn id="29" xr3:uid="{00000000-0010-0000-2000-00001D000000}" uniqueName="P1116051" name="P1116051" dataDxfId="166">
      <calculatedColumnFormula>IF(X4="DA",1,IF(X4="NE",2,0))</calculatedColumnFormula>
      <xmlColumnPr mapId="4" xpath="/GIKU-UOP-DION/Uprava_-_E_1000989/P1116051" xmlDataType="integer"/>
    </tableColumn>
    <tableColumn id="14" xr3:uid="{00000000-0010-0000-2000-00000E000000}" uniqueName="0" name="Vrsta povezanosti - NO" dataDxfId="165"/>
    <tableColumn id="30" xr3:uid="{00000000-0010-0000-2000-00001E000000}" uniqueName="P1116052" name="P1116052" dataDxfId="164">
      <calculatedColumnFormula>IF(Z4="Poslovna",1,IF(Z4="Rodbinska",2,IF(Z4="Poslovna i rodbinska",3,IF(Z4="Ostala",4,5))))</calculatedColumnFormula>
      <xmlColumnPr mapId="4" xpath="/GIKU-UOP-DION/Uprava_-_E_1000989/P1116052" xmlDataType="integer"/>
    </tableColumn>
    <tableColumn id="15" xr3:uid="{00000000-0010-0000-2000-00000F000000}" uniqueName="0" name="Razrješnica" dataDxfId="163"/>
    <tableColumn id="31" xr3:uid="{00000000-0010-0000-2000-00001F000000}" uniqueName="P1116053" name="P1116053" dataDxfId="162">
      <calculatedColumnFormula>IF(AB4="DA",1,IF(AB4="NE",2,0))</calculatedColumnFormula>
      <xmlColumnPr mapId="4" xpath="/GIKU-UOP-DION/Uprava_-_E_1000989/P1116053" xmlDataType="integer"/>
    </tableColumn>
    <tableColumn id="16" xr3:uid="{00000000-0010-0000-2000-000010000000}" uniqueName="0" name="Istovremeno član uprave" dataDxfId="161"/>
    <tableColumn id="32" xr3:uid="{00000000-0010-0000-2000-000020000000}" uniqueName="P1116054" name="P1116054" dataDxfId="160">
      <calculatedColumnFormula>IF(AD4="DA",1,IF(AD4="NE",2,0))</calculatedColumnFormula>
      <xmlColumnPr mapId="4" xpath="/GIKU-UOP-DION/Uprava_-_E_1000989/P1116054" xmlDataType="integer"/>
    </tableColumn>
    <tableColumn id="17" xr3:uid="{00000000-0010-0000-2000-000011000000}" uniqueName="P1116055" name="P1116055" dataDxfId="159">
      <xmlColumnPr mapId="4" xpath="/GIKU-UOP-DION/Uprava_-_E_1000989/P1116055" xmlDataType="integer"/>
    </tableColumn>
    <tableColumn id="18" xr3:uid="{00000000-0010-0000-2000-000012000000}" uniqueName="P1116056" name="P1116056" dataDxfId="158">
      <xmlColumnPr mapId="4" xpath="/GIKU-UOP-DION/Uprava_-_E_1000989/P1116056" xmlDataType="integer"/>
    </tableColumn>
    <tableColumn id="19" xr3:uid="{00000000-0010-0000-2000-000013000000}" uniqueName="P1116057" name="P1116057" dataDxfId="157">
      <xmlColumnPr mapId="4" xpath="/GIKU-UOP-DION/Uprava_-_E_1000989/P1116057" xmlDataType="integer"/>
    </tableColumn>
    <tableColumn id="20" xr3:uid="{00000000-0010-0000-2000-000014000000}" uniqueName="0" name="Istovremeno član NO" dataDxfId="156"/>
    <tableColumn id="33" xr3:uid="{00000000-0010-0000-2000-000021000000}" uniqueName="P1116058" name="P1116058" dataDxfId="155">
      <calculatedColumnFormula>IF(AI4="DA",1,IF(AI4="NE",2,0))</calculatedColumnFormula>
      <xmlColumnPr mapId="4" xpath="/GIKU-UOP-DION/Uprava_-_E_1000989/P1116058" xmlDataType="integer"/>
    </tableColumn>
    <tableColumn id="21" xr3:uid="{00000000-0010-0000-2000-000015000000}" uniqueName="P1116059" name="P1116059" dataDxfId="154">
      <xmlColumnPr mapId="4" xpath="/GIKU-UOP-DION/Uprava_-_E_1000989/P1116059" xmlDataType="integer"/>
    </tableColumn>
    <tableColumn id="22" xr3:uid="{00000000-0010-0000-2000-000016000000}" uniqueName="P1116060" name="P1116060" dataDxfId="153">
      <xmlColumnPr mapId="4" xpath="/GIKU-UOP-DION/Uprava_-_E_1000989/P1116060" xmlDataType="integer"/>
    </tableColumn>
    <tableColumn id="23" xr3:uid="{00000000-0010-0000-2000-000017000000}" uniqueName="P1116061" name="P1116061" dataDxfId="152">
      <xmlColumnPr mapId="4" xpath="/GIKU-UOP-DION/Uprava_-_E_1000989/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6" tableType="xml" totalsRowShown="0" headerRowDxfId="151" dataDxfId="150" tableBorderDxfId="149">
  <autoFilter ref="B3:AU6" xr:uid="{00000000-0009-0000-0100-00002C000000}"/>
  <tableColumns count="46">
    <tableColumn id="1" xr3:uid="{00000000-0010-0000-2100-000001000000}" uniqueName="P1116062" name="P1116062" dataDxfId="148">
      <xmlColumnPr mapId="4" xpath="/GIKU-UOP-DION/NadzorniOdbor_-_E_1000990/P1116062" xmlDataType="string"/>
    </tableColumn>
    <tableColumn id="2" xr3:uid="{00000000-0010-0000-2100-000002000000}" uniqueName="P1116063" name="P1116063" dataDxfId="147">
      <xmlColumnPr mapId="4" xpath="/GIKU-UOP-DION/NadzorniOdbor_-_E_1000990/P1116063" xmlDataType="string"/>
    </tableColumn>
    <tableColumn id="3" xr3:uid="{00000000-0010-0000-2100-000003000000}" uniqueName="0" name="Titula" dataDxfId="146"/>
    <tableColumn id="28" xr3:uid="{00000000-0010-0000-2100-00001C000000}" uniqueName="P1116064" name="P1116064" dataDxfId="145">
      <calculatedColumnFormula>IF(D4="univ. bacc. oec.",1,IF(D4="mag. oec.",2,IF(D4="univ. Spec. Oec.",3,IF(D4="mr.sc.",4,IF(D4="dr. sc.",5,IF(D4="ostalo",6,0))))))</calculatedColumnFormula>
      <xmlColumnPr mapId="4" xpath="/GIKU-UOP-DION/NadzorniOdbor_-_E_1000990/P1116064" xmlDataType="integer"/>
    </tableColumn>
    <tableColumn id="31" xr3:uid="{00000000-0010-0000-2100-00001F000000}" uniqueName="0" name="Stručna sprema" dataDxfId="144"/>
    <tableColumn id="30" xr3:uid="{00000000-0010-0000-2100-00001E000000}" uniqueName="P1116099" name="P1116099" dataDxfId="14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NadzorniOdbor_-_E_1000990/P1116099" xmlDataType="integer"/>
    </tableColumn>
    <tableColumn id="4" xr3:uid="{00000000-0010-0000-2100-000004000000}" uniqueName="0" name="Spol" dataDxfId="142"/>
    <tableColumn id="29" xr3:uid="{00000000-0010-0000-2100-00001D000000}" uniqueName="P1116065" name="P1116065" dataDxfId="141">
      <calculatedColumnFormula>IF(H4="Žensko",1,IF(H4="Muško",2,0))</calculatedColumnFormula>
      <xmlColumnPr mapId="4" xpath="/GIKU-UOP-DION/NadzorniOdbor_-_E_1000990/P1116065" xmlDataType="integer"/>
    </tableColumn>
    <tableColumn id="5" xr3:uid="{00000000-0010-0000-2100-000005000000}" uniqueName="0" name="Dob - NO" dataDxfId="140"/>
    <tableColumn id="32" xr3:uid="{00000000-0010-0000-2100-000020000000}" uniqueName="P1116066" name="P1116066" dataDxfId="139">
      <calculatedColumnFormula>IF(J4="do 35 godina",1,IF(J4="od 36 do 45 godina",2,IF(J4="od 46 - 55 godina",3,IF(J4="iznad 56 godina",4,0))))</calculatedColumnFormula>
      <xmlColumnPr mapId="4" xpath="/GIKU-UOP-DION/NadzorniOdbor_-_E_1000990/P1116066" xmlDataType="integer"/>
    </tableColumn>
    <tableColumn id="6" xr3:uid="{00000000-0010-0000-2100-000006000000}" uniqueName="0" name="Državljanstvo - NO" dataDxfId="138"/>
    <tableColumn id="33" xr3:uid="{00000000-0010-0000-2100-000021000000}" uniqueName="P1116067" name="P1116067" dataDxfId="137">
      <calculatedColumnFormula>IF(L4="Domaće",1,IF(L4="Strano",2,0))</calculatedColumnFormula>
      <xmlColumnPr mapId="4" xpath="/GIKU-UOP-DION/NadzorniOdbor_-_E_1000990/P1116067" xmlDataType="integer"/>
    </tableColumn>
    <tableColumn id="7" xr3:uid="{00000000-0010-0000-2100-000007000000}" uniqueName="0" name="Radni odnos" dataDxfId="136"/>
    <tableColumn id="34" xr3:uid="{00000000-0010-0000-2100-000022000000}" uniqueName="P1116068" name="P1116068" dataDxfId="135">
      <calculatedColumnFormula>IF(N4="DA",1,IF(N4="NE",2,0))</calculatedColumnFormula>
      <xmlColumnPr mapId="4" xpath="/GIKU-UOP-DION/NadzorniOdbor_-_E_1000990/P1116068" xmlDataType="integer"/>
    </tableColumn>
    <tableColumn id="8" xr3:uid="{00000000-0010-0000-2100-000008000000}" uniqueName="0" name="Dioničar" dataDxfId="134"/>
    <tableColumn id="35" xr3:uid="{00000000-0010-0000-2100-000023000000}" uniqueName="P1116069" name="P1116069" dataDxfId="133">
      <calculatedColumnFormula>IF(P4="DA",1,IF(P4="NE",2,0))</calculatedColumnFormula>
      <xmlColumnPr mapId="4" xpath="/GIKU-UOP-DION/NadzorniOdbor_-_E_1000990/P1116069" xmlDataType="integer"/>
    </tableColumn>
    <tableColumn id="9" xr3:uid="{00000000-0010-0000-2100-000009000000}" uniqueName="0" name="Nezavisni član NO" dataDxfId="132"/>
    <tableColumn id="36" xr3:uid="{00000000-0010-0000-2100-000024000000}" uniqueName="P1116070" name="P1116070" dataDxfId="131">
      <calculatedColumnFormula>IF(R4="DA",1,IF(R4="NE",2,0))</calculatedColumnFormula>
      <xmlColumnPr mapId="4" xpath="/GIKU-UOP-DION/NadzorniOdbor_-_E_1000990/P1116070" xmlDataType="integer"/>
    </tableColumn>
    <tableColumn id="10" xr3:uid="{00000000-0010-0000-2100-00000A000000}" uniqueName="0" name="Predstavnik radnika" dataDxfId="130"/>
    <tableColumn id="37" xr3:uid="{00000000-0010-0000-2100-000025000000}" uniqueName="P1116071" name="P1116071" dataDxfId="129">
      <calculatedColumnFormula>IF(T4="DA",1,IF(T4="NE",2,0))</calculatedColumnFormula>
      <xmlColumnPr mapId="4" xpath="/GIKU-UOP-DION/NadzorniOdbor_-_E_1000990/P1116071" xmlDataType="integer"/>
    </tableColumn>
    <tableColumn id="11" xr3:uid="{00000000-0010-0000-2100-00000B000000}" uniqueName="P1116072" name="P1116072" dataDxfId="128">
      <xmlColumnPr mapId="4" xpath="/GIKU-UOP-DION/NadzorniOdbor_-_E_1000990/P1116072" xmlDataType="integer"/>
    </tableColumn>
    <tableColumn id="12" xr3:uid="{00000000-0010-0000-2100-00000C000000}" uniqueName="P1116073" name="P1116073" dataDxfId="127">
      <xmlColumnPr mapId="4" xpath="/GIKU-UOP-DION/NadzorniOdbor_-_E_1000990/P1116073" xmlDataType="integer"/>
    </tableColumn>
    <tableColumn id="13" xr3:uid="{00000000-0010-0000-2100-00000D000000}" uniqueName="0" name="Povezanost - Uprava" dataDxfId="126"/>
    <tableColumn id="38" xr3:uid="{00000000-0010-0000-2100-000026000000}" uniqueName="P1116074" name="P1116074" dataDxfId="125">
      <calculatedColumnFormula>IF(X4="DA",1,IF(X4="NE",2,0))</calculatedColumnFormula>
      <xmlColumnPr mapId="4" xpath="/GIKU-UOP-DION/NadzorniOdbor_-_E_1000990/P1116074" xmlDataType="integer"/>
    </tableColumn>
    <tableColumn id="14" xr3:uid="{00000000-0010-0000-2100-00000E000000}" uniqueName="0" name="Vrsta povezanosti - Uprava" dataDxfId="124"/>
    <tableColumn id="42" xr3:uid="{00000000-0010-0000-2100-00002A000000}" uniqueName="P1116075" name="P1116075" dataDxfId="123">
      <calculatedColumnFormula>IF(Z4="Poslovna",1,IF(Z4="Rodbinska",2,IF(Z4="Poslovna i rodbinska",3,IF(Z4="Ostala",4,5))))</calculatedColumnFormula>
      <xmlColumnPr mapId="4" xpath="/GIKU-UOP-DION/NadzorniOdbor_-_E_1000990/P1116075" xmlDataType="integer"/>
    </tableColumn>
    <tableColumn id="15" xr3:uid="{00000000-0010-0000-2100-00000F000000}" uniqueName="0" name="Povezanost - NO" dataDxfId="122"/>
    <tableColumn id="43" xr3:uid="{00000000-0010-0000-2100-00002B000000}" uniqueName="P1116076" name="P1116076" dataDxfId="121">
      <calculatedColumnFormula>IF(AB4="DA",1,IF(AB4="NE",2,0))</calculatedColumnFormula>
      <xmlColumnPr mapId="4" xpath="/GIKU-UOP-DION/NadzorniOdbor_-_E_1000990/P1116076" xmlDataType="integer"/>
    </tableColumn>
    <tableColumn id="16" xr3:uid="{00000000-0010-0000-2100-000010000000}" uniqueName="0" name="Vrsta povezanosti - NO" dataDxfId="120"/>
    <tableColumn id="44" xr3:uid="{00000000-0010-0000-2100-00002C000000}" uniqueName="P1116077" name="P1116077" dataDxfId="119">
      <calculatedColumnFormula>IF(AD4="Poslovna",1,IF(AD4="Rodbinska",2,IF(AD4="Poslovna i rodbinska",3,IF(AD4="Ostala",4,5))))</calculatedColumnFormula>
      <xmlColumnPr mapId="4" xpath="/GIKU-UOP-DION/NadzorniOdbor_-_E_1000990/P1116077" xmlDataType="integer"/>
    </tableColumn>
    <tableColumn id="17" xr3:uid="{00000000-0010-0000-2100-000011000000}" uniqueName="0" name="Razrješnica" dataDxfId="118"/>
    <tableColumn id="45" xr3:uid="{00000000-0010-0000-2100-00002D000000}" uniqueName="P1116078" name="P1116078" dataDxfId="117">
      <calculatedColumnFormula>IF(AF4="DA",1,IF(AF4="NE",2,0))</calculatedColumnFormula>
      <xmlColumnPr mapId="4" xpath="/GIKU-UOP-DION/NadzorniOdbor_-_E_1000990/P1116078" xmlDataType="integer"/>
    </tableColumn>
    <tableColumn id="18" xr3:uid="{00000000-0010-0000-2100-000012000000}" uniqueName="0" name="Član odbora" dataDxfId="116"/>
    <tableColumn id="46" xr3:uid="{00000000-0010-0000-2100-00002E000000}" uniqueName="P1116079" name="P1116079" dataDxfId="115">
      <calculatedColumnFormula>IF(AH4="DA",1,IF(AH4="NE",2,0))</calculatedColumnFormula>
      <xmlColumnPr mapId="4" xpath="/GIKU-UOP-DION/NadzorniOdbor_-_E_1000990/P1116079" xmlDataType="integer"/>
    </tableColumn>
    <tableColumn id="19" xr3:uid="{00000000-0010-0000-2100-000013000000}" uniqueName="0" name="Naziv odbora" dataDxfId="114"/>
    <tableColumn id="47" xr3:uid="{00000000-0010-0000-2100-00002F000000}" uniqueName="P1116080" name="P1116080" dataDxfId="11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4" xpath="/GIKU-UOP-DION/NadzorniOdbor_-_E_1000990/P1116080" xmlDataType="integer"/>
    </tableColumn>
    <tableColumn id="20" xr3:uid="{00000000-0010-0000-2100-000014000000}" uniqueName="0" name="Istovremeno član NO" dataDxfId="112"/>
    <tableColumn id="48" xr3:uid="{00000000-0010-0000-2100-000030000000}" uniqueName="P1116081" name="P1116081" dataDxfId="111">
      <calculatedColumnFormula>IF(AL4="DA",1,IF(AL4="NE",2,0))</calculatedColumnFormula>
      <xmlColumnPr mapId="4" xpath="/GIKU-UOP-DION/NadzorniOdbor_-_E_1000990/P1116081" xmlDataType="integer"/>
    </tableColumn>
    <tableColumn id="21" xr3:uid="{00000000-0010-0000-2100-000015000000}" uniqueName="P1116082" name="P1116082" dataDxfId="110">
      <xmlColumnPr mapId="4" xpath="/GIKU-UOP-DION/NadzorniOdbor_-_E_1000990/P1116082" xmlDataType="integer"/>
    </tableColumn>
    <tableColumn id="22" xr3:uid="{00000000-0010-0000-2100-000016000000}" uniqueName="P1116083" name="P1116083" dataDxfId="109">
      <xmlColumnPr mapId="4" xpath="/GIKU-UOP-DION/NadzorniOdbor_-_E_1000990/P1116083" xmlDataType="integer"/>
    </tableColumn>
    <tableColumn id="23" xr3:uid="{00000000-0010-0000-2100-000017000000}" uniqueName="P1116084" name="P1116084" dataDxfId="108">
      <xmlColumnPr mapId="4" xpath="/GIKU-UOP-DION/NadzorniOdbor_-_E_1000990/P1116084" xmlDataType="integer"/>
    </tableColumn>
    <tableColumn id="24" xr3:uid="{00000000-0010-0000-2100-000018000000}" uniqueName="0" name="Istovremeno član uprave" dataDxfId="107"/>
    <tableColumn id="49" xr3:uid="{00000000-0010-0000-2100-000031000000}" uniqueName="P1116085" name="P1116085" dataDxfId="106">
      <calculatedColumnFormula>IF(AQ4="DA",1,IF(AQ4="NE",2,0))</calculatedColumnFormula>
      <xmlColumnPr mapId="4" xpath="/GIKU-UOP-DION/NadzorniOdbor_-_E_1000990/P1116085" xmlDataType="integer"/>
    </tableColumn>
    <tableColumn id="25" xr3:uid="{00000000-0010-0000-2100-000019000000}" uniqueName="P1116086" name="P1116086" dataDxfId="105">
      <xmlColumnPr mapId="4" xpath="/GIKU-UOP-DION/NadzorniOdbor_-_E_1000990/P1116086" xmlDataType="integer"/>
    </tableColumn>
    <tableColumn id="26" xr3:uid="{00000000-0010-0000-2100-00001A000000}" uniqueName="P1116087" name="P1116087" dataDxfId="104">
      <xmlColumnPr mapId="4" xpath="/GIKU-UOP-DION/NadzorniOdbor_-_E_1000990/P1116087" xmlDataType="integer"/>
    </tableColumn>
    <tableColumn id="27" xr3:uid="{00000000-0010-0000-2100-00001B000000}" uniqueName="P1116088" name="P1116088" dataDxfId="103">
      <xmlColumnPr mapId="4" xpath="/GIKU-UOP-DION/NadzorniOdbor_-_E_1000990/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C000000}" name="Table232" displayName="Table232" ref="B3:M4" tableType="xml" totalsRowShown="0" headerRowDxfId="102" dataDxfId="101">
  <autoFilter ref="B3:M4" xr:uid="{00000000-0009-0000-0100-0000E8000000}"/>
  <tableColumns count="12">
    <tableColumn id="1" xr3:uid="{00000000-0010-0000-DC00-000001000000}" uniqueName="P1116089" name="P1116089" dataDxfId="100">
      <xmlColumnPr mapId="4" xpath="/GIKU-UOP-DION/GSPojedinacno_-_E_1001002/P1116089" xmlDataType="date"/>
    </tableColumn>
    <tableColumn id="2" xr3:uid="{00000000-0010-0000-DC00-000002000000}" uniqueName="0" name="Predsjednik član" dataDxfId="99" dataCellStyle="Normal 3"/>
    <tableColumn id="10" xr3:uid="{00000000-0010-0000-DC00-00000A000000}" uniqueName="P1116090" name="P1116090" dataDxfId="98">
      <calculatedColumnFormula>IF(C4="DA",1,IF(C4="NE",2,0))</calculatedColumnFormula>
      <xmlColumnPr mapId="4" xpath="/GIKU-UOP-DION/GSPojedinacno_-_E_1001002/P1116090" xmlDataType="integer"/>
    </tableColumn>
    <tableColumn id="3" xr3:uid="{00000000-0010-0000-DC00-000003000000}" uniqueName="P1116091" name="P1116091" dataDxfId="97">
      <xmlColumnPr mapId="4" xpath="/GIKU-UOP-DION/GSPojedinacno_-_E_1001002/P1116091" xmlDataType="decimal"/>
    </tableColumn>
    <tableColumn id="4" xr3:uid="{00000000-0010-0000-DC00-000004000000}" uniqueName="P1116092" name="P1116092" dataDxfId="96">
      <xmlColumnPr mapId="4" xpath="/GIKU-UOP-DION/GSPojedinacno_-_E_1001002/P1116092" xmlDataType="decimal"/>
    </tableColumn>
    <tableColumn id="5" xr3:uid="{00000000-0010-0000-DC00-000005000000}" uniqueName="P1116093" name="P1116093" dataDxfId="95">
      <xmlColumnPr mapId="4" xpath="/GIKU-UOP-DION/GSPojedinacno_-_E_1001002/P1116093" xmlDataType="decimal"/>
    </tableColumn>
    <tableColumn id="6" xr3:uid="{00000000-0010-0000-DC00-000006000000}" uniqueName="P1116094" name="P1116094" dataDxfId="94">
      <xmlColumnPr mapId="4" xpath="/GIKU-UOP-DION/GSPojedinacno_-_E_1001002/P1116094" xmlDataType="decimal"/>
    </tableColumn>
    <tableColumn id="7" xr3:uid="{00000000-0010-0000-DC00-000007000000}" uniqueName="P1116095" name="P1116095" dataDxfId="93">
      <xmlColumnPr mapId="4" xpath="/GIKU-UOP-DION/GSPojedinacno_-_E_1001002/P1116095" xmlDataType="integer"/>
    </tableColumn>
    <tableColumn id="8" xr3:uid="{00000000-0010-0000-DC00-000008000000}" uniqueName="0" name="Protuprijedlozi" dataDxfId="92"/>
    <tableColumn id="11" xr3:uid="{00000000-0010-0000-DC00-00000B000000}" uniqueName="P1116096" name="P1116096" dataDxfId="91">
      <calculatedColumnFormula>IF(J4="DA",1,IF(J4="NE",2,0))</calculatedColumnFormula>
      <xmlColumnPr mapId="4" xpath="/GIKU-UOP-DION/GSPojedinacno_-_E_1001002/P1116096" xmlDataType="integer"/>
    </tableColumn>
    <tableColumn id="12" xr3:uid="{00000000-0010-0000-DC00-00000C000000}" uniqueName="0" name="Status protuprijedloga" dataDxfId="90"/>
    <tableColumn id="9" xr3:uid="{00000000-0010-0000-DC00-000009000000}" uniqueName="P1116097" name="P1116097" dataDxfId="89">
      <calculatedColumnFormula>IF(L4="Svi su usvojeni",1,IF(L4="Djelomično su usvojeni",2,IF(L4="Niti jedan nije usvojen",3,4)))</calculatedColumnFormula>
      <xmlColumnPr mapId="4" xpath="/GIKU-UOP-DION/GSPojedinacno_-_E_1001002/P1116097" xmlDataType="integer"/>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6" xr6:uid="{00000000-000C-0000-FFFF-FFFF00000000}" r="B3" connectionId="0">
    <xmlCellPr id="1" xr6:uid="{00000000-0010-0000-0000-000001000000}" uniqueName="Godina">
      <xmlPr mapId="4" xpath="/GIKU-UOP-DION/Izvjesce/Godina" xmlDataType="integer"/>
    </xmlCellPr>
  </singleXmlCell>
  <singleXmlCell id="117" xr6:uid="{00000000-000C-0000-FFFF-FFFF01000000}" r="C3" connectionId="0">
    <xmlCellPr id="1" xr6:uid="{00000000-0010-0000-0100-000001000000}" uniqueName="sif_ust">
      <xmlPr mapId="4"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7" xr6:uid="{00000000-000C-0000-FFFF-FFFFE8000000}" r="C2" connectionId="0">
    <xmlCellPr id="1" xr6:uid="{00000000-0010-0000-E800-000001000000}" uniqueName="P1114362">
      <xmlPr mapId="4" xpath="/GIKU-UOP-DION/KontrolaIRizici_-_E_1001005/P1114362" xmlDataType="integer"/>
    </xmlCellPr>
  </singleXmlCell>
  <singleXmlCell id="348" xr6:uid="{00000000-000C-0000-FFFF-FFFFE9000000}" r="B3" connectionId="0">
    <xmlCellPr id="1" xr6:uid="{00000000-0010-0000-E900-000001000000}" uniqueName="P1114363">
      <xmlPr mapId="4" xpath="/GIKU-UOP-DION/KontrolaIRizici_-_E_1001005/P1114363" xmlDataType="integer"/>
    </xmlCellPr>
  </singleXmlCell>
  <singleXmlCell id="349" xr6:uid="{00000000-000C-0000-FFFF-FFFFEA000000}" r="B4" connectionId="0">
    <xmlCellPr id="1" xr6:uid="{00000000-0010-0000-EA00-000001000000}" uniqueName="P1114364">
      <xmlPr mapId="4" xpath="/GIKU-UOP-DION/KontrolaIRizici_-_E_1001005/P1114364" xmlDataType="integer"/>
    </xmlCellPr>
  </singleXmlCell>
  <singleXmlCell id="350" xr6:uid="{00000000-000C-0000-FFFF-FFFFEB000000}" r="B5" connectionId="0">
    <xmlCellPr id="1" xr6:uid="{00000000-0010-0000-EB00-000001000000}" uniqueName="P1114365">
      <xmlPr mapId="4" xpath="/GIKU-UOP-DION/KontrolaIRizici_-_E_1001005/P1114365" xmlDataType="decimal"/>
    </xmlCellPr>
  </singleXmlCell>
  <singleXmlCell id="351" xr6:uid="{00000000-000C-0000-FFFF-FFFFEC000000}" r="C6" connectionId="0">
    <xmlCellPr id="1" xr6:uid="{00000000-0010-0000-EC00-000001000000}" uniqueName="P1114366">
      <xmlPr mapId="4" xpath="/GIKU-UOP-DION/KontrolaIRizici_-_E_1001005/P1114366" xmlDataType="integer"/>
    </xmlCellPr>
  </singleXmlCell>
  <singleXmlCell id="352" xr6:uid="{00000000-000C-0000-FFFF-FFFFED000000}" r="B7" connectionId="0">
    <xmlCellPr id="1" xr6:uid="{00000000-0010-0000-ED00-000001000000}" uniqueName="P1114367">
      <xmlPr mapId="4" xpath="/GIKU-UOP-DION/KontrolaIRizici_-_E_1001005/P1114367" xmlDataType="decimal"/>
    </xmlCellPr>
  </singleXmlCell>
  <singleXmlCell id="353" xr6:uid="{00000000-000C-0000-FFFF-FFFFEE000000}" r="C8" connectionId="0">
    <xmlCellPr id="1" xr6:uid="{00000000-0010-0000-EE00-000001000000}" uniqueName="P1114368">
      <xmlPr mapId="4" xpath="/GIKU-UOP-DION/KontrolaIRizici_-_E_1001005/P1114368" xmlDataType="integer"/>
    </xmlCellPr>
  </singleXmlCell>
  <singleXmlCell id="355" xr6:uid="{00000000-000C-0000-FFFF-FFFFEF000000}" r="C9" connectionId="0">
    <xmlCellPr id="1" xr6:uid="{00000000-0010-0000-EF00-000001000000}" uniqueName="P1114370">
      <xmlPr mapId="4" xpath="/GIKU-UOP-DION/KontrolaIRizici_-_E_1001005/P1114370" xmlDataType="integer"/>
    </xmlCellPr>
  </singleXmlCell>
  <singleXmlCell id="356" xr6:uid="{00000000-000C-0000-FFFF-FFFFF0000000}" r="B10" connectionId="0">
    <xmlCellPr id="1" xr6:uid="{00000000-0010-0000-F000-000001000000}" uniqueName="P1114371">
      <xmlPr mapId="4" xpath="/GIKU-UOP-DION/KontrolaIRizici_-_E_1001005/P1114371" xmlDataType="integer"/>
    </xmlCellPr>
  </singleXmlCell>
  <singleXmlCell id="357" xr6:uid="{00000000-000C-0000-FFFF-FFFFF1000000}" r="C11" connectionId="0">
    <xmlCellPr id="1" xr6:uid="{00000000-0010-0000-F100-000001000000}" uniqueName="P1114372">
      <xmlPr mapId="4" xpath="/GIKU-UOP-DION/KontrolaIRizici_-_E_1001005/P1114372" xmlDataType="integer"/>
    </xmlCellPr>
  </singleXmlCell>
  <singleXmlCell id="358" xr6:uid="{00000000-000C-0000-FFFF-FFFFF2000000}" r="B12" connectionId="0">
    <xmlCellPr id="1" xr6:uid="{00000000-0010-0000-F200-000001000000}" uniqueName="P1114373">
      <xmlPr mapId="4" xpath="/GIKU-UOP-DION/KontrolaIRizici_-_E_1001005/P1114373" xmlDataType="integer"/>
    </xmlCellPr>
  </singleXmlCell>
  <singleXmlCell id="359" xr6:uid="{00000000-000C-0000-FFFF-FFFFF3000000}" r="C13" connectionId="0">
    <xmlCellPr id="1" xr6:uid="{00000000-0010-0000-F300-000001000000}" uniqueName="P1114374">
      <xmlPr mapId="4" xpath="/GIKU-UOP-DION/KontrolaIRizici_-_E_1001005/P1114374" xmlDataType="integer"/>
    </xmlCellPr>
  </singleXmlCell>
  <singleXmlCell id="360" xr6:uid="{00000000-000C-0000-FFFF-FFFFF4000000}" r="C14" connectionId="0">
    <xmlCellPr id="1" xr6:uid="{00000000-0010-0000-F400-000001000000}" uniqueName="P1114379">
      <xmlPr mapId="4" xpath="/GIKU-UOP-DION/KontrolaIRizici_-_E_1001005/P1114379" xmlDataType="integer"/>
    </xmlCellPr>
  </singleXmlCell>
  <singleXmlCell id="361" xr6:uid="{00000000-000C-0000-FFFF-FFFFF5000000}" r="B15" connectionId="0">
    <xmlCellPr id="1" xr6:uid="{00000000-0010-0000-F500-000001000000}" uniqueName="P1114380">
      <xmlPr mapId="4" xpath="/GIKU-UOP-DION/KontrolaIRizici_-_E_1001005/P1114380" xmlDataType="integer"/>
    </xmlCellPr>
  </singleXmlCell>
  <singleXmlCell id="362" xr6:uid="{00000000-000C-0000-FFFF-FFFFF6000000}" r="B16" connectionId="0">
    <xmlCellPr id="1" xr6:uid="{00000000-0010-0000-F600-000001000000}" uniqueName="P1114381">
      <xmlPr mapId="4" xpath="/GIKU-UOP-DION/KontrolaIRizici_-_E_1001005/P1114381" xmlDataType="integer"/>
    </xmlCellPr>
  </singleXmlCell>
  <singleXmlCell id="363" xr6:uid="{00000000-000C-0000-FFFF-FFFFF7000000}" r="B17" connectionId="0">
    <xmlCellPr id="1" xr6:uid="{00000000-0010-0000-F700-000001000000}" uniqueName="P1114382">
      <xmlPr mapId="4" xpath="/GIKU-UOP-DION/KontrolaIRizici_-_E_1001005/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4" xr6:uid="{00000000-000C-0000-FFFF-FFFFF8000000}" r="C2" connectionId="0">
    <xmlCellPr id="1" xr6:uid="{00000000-0010-0000-F800-000001000000}" uniqueName="P1114355">
      <xmlPr mapId="4" xpath="/GIKU-UOP-DION/OdnosiSUlagateljima_-_E_1001007/P1114355" xmlDataType="integer"/>
    </xmlCellPr>
  </singleXmlCell>
  <singleXmlCell id="365" xr6:uid="{00000000-000C-0000-FFFF-FFFFF9000000}" r="C3" connectionId="0">
    <xmlCellPr id="1" xr6:uid="{00000000-0010-0000-F900-000001000000}" uniqueName="P1114356">
      <xmlPr mapId="4" xpath="/GIKU-UOP-DION/OdnosiSUlagateljima_-_E_1001007/P1114356" xmlDataType="integer"/>
    </xmlCellPr>
  </singleXmlCell>
  <singleXmlCell id="366" xr6:uid="{00000000-000C-0000-FFFF-FFFFFA000000}" r="C4" connectionId="0">
    <xmlCellPr id="1" xr6:uid="{00000000-0010-0000-FA00-000001000000}" uniqueName="P1114358">
      <xmlPr mapId="4" xpath="/GIKU-UOP-DION/OdnosiSUlagateljima_-_E_1001007/P1114358" xmlDataType="integer"/>
    </xmlCellPr>
  </singleXmlCell>
  <singleXmlCell id="367" xr6:uid="{00000000-000C-0000-FFFF-FFFFFB000000}" r="B5" connectionId="0">
    <xmlCellPr id="1" xr6:uid="{00000000-0010-0000-FB00-000001000000}" uniqueName="P1114359">
      <xmlPr mapId="4" xpath="/GIKU-UOP-DION/OdnosiSUlagateljima_-_E_1001007/P1114359" xmlDataType="integer"/>
    </xmlCellPr>
  </singleXmlCell>
  <singleXmlCell id="368" xr6:uid="{00000000-000C-0000-FFFF-FFFFFC000000}" r="C6" connectionId="0">
    <xmlCellPr id="1" xr6:uid="{00000000-0010-0000-FC00-000001000000}" uniqueName="P1114360">
      <xmlPr mapId="4" xpath="/GIKU-UOP-DION/OdnosiSUlagateljima_-_E_1001007/P1114360" xmlDataType="integer"/>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9" xr6:uid="{00000000-000C-0000-FFFF-FFFFFD000000}" r="C2" connectionId="0">
    <xmlCellPr id="1" xr6:uid="{00000000-0010-0000-FD00-000001000000}" uniqueName="P1114337">
      <xmlPr mapId="4" xpath="/GIKU-UOP-DION/SukobInteresa_-E_1001006/P1114337" xmlDataType="integer"/>
    </xmlCellPr>
  </singleXmlCell>
  <singleXmlCell id="370" xr6:uid="{00000000-000C-0000-FFFF-FFFFFE000000}" r="B3" connectionId="0">
    <xmlCellPr id="1" xr6:uid="{00000000-0010-0000-FE00-000001000000}" uniqueName="P1114338">
      <xmlPr mapId="4" xpath="/GIKU-UOP-DION/SukobInteresa_-E_1001006/P1114338" xmlDataType="decimal"/>
    </xmlCellPr>
  </singleXmlCell>
  <singleXmlCell id="371" xr6:uid="{00000000-000C-0000-FFFF-FFFFFF000000}" r="C4" connectionId="0">
    <xmlCellPr id="1" xr6:uid="{00000000-0010-0000-FF00-000001000000}" uniqueName="P1114339">
      <xmlPr mapId="4" xpath="/GIKU-UOP-DION/SukobInteresa_-E_1001006/P1114339" xmlDataType="integer"/>
    </xmlCellPr>
  </singleXmlCell>
  <singleXmlCell id="372" xr6:uid="{00000000-000C-0000-FFFF-FFFF00010000}" r="B5" connectionId="0">
    <xmlCellPr id="1" xr6:uid="{00000000-0010-0000-0001-000001000000}" uniqueName="P1114340">
      <xmlPr mapId="4" xpath="/GIKU-UOP-DION/SukobInteresa_-E_1001006/P1114340" xmlDataType="decimal"/>
    </xmlCellPr>
  </singleXmlCell>
  <singleXmlCell id="373" xr6:uid="{00000000-000C-0000-FFFF-FFFF01010000}" r="C6" connectionId="0">
    <xmlCellPr id="1" xr6:uid="{00000000-0010-0000-0101-000001000000}" uniqueName="P1114341">
      <xmlPr mapId="4" xpath="/GIKU-UOP-DION/SukobInteresa_-E_1001006/P1114341" xmlDataType="integer"/>
    </xmlCellPr>
  </singleXmlCell>
  <singleXmlCell id="374" xr6:uid="{00000000-000C-0000-FFFF-FFFF02010000}" r="B7" connectionId="0">
    <xmlCellPr id="1" xr6:uid="{00000000-0010-0000-0201-000001000000}" uniqueName="P1114342">
      <xmlPr mapId="4" xpath="/GIKU-UOP-DION/SukobInteresa_-E_1001006/P1114342" xmlDataType="decimal"/>
    </xmlCellPr>
  </singleXmlCell>
  <singleXmlCell id="375" xr6:uid="{00000000-000C-0000-FFFF-FFFF03010000}" r="C8" connectionId="0">
    <xmlCellPr id="1" xr6:uid="{00000000-0010-0000-0301-000001000000}" uniqueName="P1114343">
      <xmlPr mapId="4" xpath="/GIKU-UOP-DION/SukobInteresa_-E_1001006/P1114343" xmlDataType="integer"/>
    </xmlCellPr>
  </singleXmlCell>
  <singleXmlCell id="376" xr6:uid="{00000000-000C-0000-FFFF-FFFF04010000}" r="B9" connectionId="0">
    <xmlCellPr id="1" xr6:uid="{00000000-0010-0000-0401-000001000000}" uniqueName="P1114344">
      <xmlPr mapId="4" xpath="/GIKU-UOP-DION/SukobInteresa_-E_1001006/P1114344" xmlDataType="decimal"/>
    </xmlCellPr>
  </singleXmlCell>
  <singleXmlCell id="377" xr6:uid="{00000000-000C-0000-FFFF-FFFF05010000}" r="C10" connectionId="0">
    <xmlCellPr id="1" xr6:uid="{00000000-0010-0000-0501-000001000000}" uniqueName="P1114345">
      <xmlPr mapId="4" xpath="/GIKU-UOP-DION/SukobInteresa_-E_1001006/P1114345" xmlDataType="integer"/>
    </xmlCellPr>
  </singleXmlCell>
  <singleXmlCell id="378" xr6:uid="{00000000-000C-0000-FFFF-FFFF06010000}" r="C11" connectionId="0">
    <xmlCellPr id="1" xr6:uid="{00000000-0010-0000-0601-000001000000}" uniqueName="P1114346">
      <xmlPr mapId="4" xpath="/GIKU-UOP-DION/SukobInteresa_-E_1001006/P1114346" xmlDataType="integer"/>
    </xmlCellPr>
  </singleXmlCell>
  <singleXmlCell id="379" xr6:uid="{00000000-000C-0000-FFFF-FFFF07010000}" r="B12" connectionId="0">
    <xmlCellPr id="1" xr6:uid="{00000000-0010-0000-0701-000001000000}" uniqueName="P1114347">
      <xmlPr mapId="4" xpath="/GIKU-UOP-DION/SukobInteresa_-E_1001006/P1114347" xmlDataType="integer"/>
    </xmlCellPr>
  </singleXmlCell>
  <singleXmlCell id="380" xr6:uid="{00000000-000C-0000-FFFF-FFFF08010000}" r="B13" connectionId="0">
    <xmlCellPr id="1" xr6:uid="{00000000-0010-0000-0801-000001000000}" uniqueName="P1114348">
      <xmlPr mapId="4" xpath="/GIKU-UOP-DION/SukobInteresa_-E_1001006/P1114348" xmlDataType="integer"/>
    </xmlCellPr>
  </singleXmlCell>
  <singleXmlCell id="381" xr6:uid="{00000000-000C-0000-FFFF-FFFF09010000}" r="B14" connectionId="0">
    <xmlCellPr id="1" xr6:uid="{00000000-0010-0000-0901-000001000000}" uniqueName="P1114349">
      <xmlPr mapId="4" xpath="/GIKU-UOP-DION/SukobInteresa_-E_1001006/P1114349" xmlDataType="integer"/>
    </xmlCellPr>
  </singleXmlCell>
  <singleXmlCell id="382" xr6:uid="{00000000-000C-0000-FFFF-FFFF0A010000}" r="B15" connectionId="0">
    <xmlCellPr id="1" xr6:uid="{00000000-0010-0000-0A01-000001000000}" uniqueName="P1114350">
      <xmlPr mapId="4" xpath="/GIKU-UOP-DION/SukobInteresa_-E_1001006/P1114350" xmlDataType="integer"/>
    </xmlCellPr>
  </singleXmlCell>
  <singleXmlCell id="383" xr6:uid="{00000000-000C-0000-FFFF-FFFF0B010000}" r="C16" connectionId="0">
    <xmlCellPr id="1" xr6:uid="{00000000-0010-0000-0B01-000001000000}" uniqueName="P1114351">
      <xmlPr mapId="4" xpath="/GIKU-UOP-DION/SukobInteresa_-E_1001006/P1114351" xmlDataType="integer"/>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4" xr6:uid="{00000000-000C-0000-FFFF-FFFF0C010000}" r="C2" connectionId="0">
    <xmlCellPr id="1" xr6:uid="{00000000-0010-0000-0C01-000001000000}" uniqueName="P1114327">
      <xmlPr mapId="4" xpath="/GIKU-UOP-DION/Dividenda_-_E_1001008/P1114327" xmlDataType="integer"/>
    </xmlCellPr>
  </singleXmlCell>
  <singleXmlCell id="385" xr6:uid="{00000000-000C-0000-FFFF-FFFF0D010000}" r="C3" connectionId="0">
    <xmlCellPr id="1" xr6:uid="{00000000-0010-0000-0D01-000001000000}" uniqueName="P1114328">
      <xmlPr mapId="4" xpath="/GIKU-UOP-DION/Dividenda_-_E_1001008/P1114328" xmlDataType="integer"/>
    </xmlCellPr>
  </singleXmlCell>
  <singleXmlCell id="386" xr6:uid="{00000000-000C-0000-FFFF-FFFF0E010000}" r="B4" connectionId="0">
    <xmlCellPr id="1" xr6:uid="{00000000-0010-0000-0E01-000001000000}" uniqueName="P1114329">
      <xmlPr mapId="4" xpath="/GIKU-UOP-DION/Dividenda_-_E_1001008/P1114329" xmlDataType="decimal"/>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7" xr6:uid="{00000000-000C-0000-FFFF-FFFF0F010000}" r="C2" connectionId="0">
    <xmlCellPr id="1" xr6:uid="{00000000-0010-0000-0F01-000001000000}" uniqueName="P1114311">
      <xmlPr mapId="4" xpath="/GIKU-UOP-DION/Kodeks_-_E_1001009/P1114311" xmlDataType="integer"/>
    </xmlCellPr>
  </singleXmlCell>
  <singleXmlCell id="388" xr6:uid="{00000000-000C-0000-FFFF-FFFF10010000}" r="C3" connectionId="0">
    <xmlCellPr id="1" xr6:uid="{00000000-0010-0000-1001-000001000000}" uniqueName="P1114312">
      <xmlPr mapId="4" xpath="/GIKU-UOP-DION/Kodeks_-_E_1001009/P1114312" xmlDataType="integer"/>
    </xmlCellPr>
  </singleXmlCell>
  <singleXmlCell id="389" xr6:uid="{00000000-000C-0000-FFFF-FFFF11010000}" r="C4" connectionId="0">
    <xmlCellPr id="1" xr6:uid="{00000000-0010-0000-1101-000001000000}" uniqueName="P1114313">
      <xmlPr mapId="4" xpath="/GIKU-UOP-DION/Kodeks_-_E_1001009/P111431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8" xr6:uid="{00000000-000C-0000-FFFF-FFFF02000000}" r="C2" connectionId="0">
    <xmlCellPr id="1" xr6:uid="{00000000-0010-0000-0200-000001000000}" uniqueName="P1114271">
      <xmlPr mapId="4" xpath="/GIKU-UOP-DION/OsnovniPodaci_-_E_1000988/P1114271" xmlDataType="integer"/>
    </xmlCellPr>
  </singleXmlCell>
  <singleXmlCell id="119" xr6:uid="{00000000-000C-0000-FFFF-FFFF03000000}" r="C3" connectionId="0">
    <xmlCellPr id="1" xr6:uid="{00000000-0010-0000-0300-000001000000}" uniqueName="P1114272">
      <xmlPr mapId="4" xpath="/GIKU-UOP-DION/OsnovniPodaci_-_E_1000988/P1114272" xmlDataType="integer"/>
    </xmlCellPr>
  </singleXmlCell>
  <singleXmlCell id="120" xr6:uid="{00000000-000C-0000-FFFF-FFFF04000000}" r="C4" connectionId="0">
    <xmlCellPr id="1" xr6:uid="{00000000-0010-0000-0400-000001000000}" uniqueName="P1114273">
      <xmlPr mapId="4" xpath="/GIKU-UOP-DION/OsnovniPodaci_-_E_1000988/P1114273" xmlDataType="integer"/>
    </xmlCellPr>
  </singleXmlCell>
  <singleXmlCell id="121" xr6:uid="{00000000-000C-0000-FFFF-FFFF05000000}" r="B5" connectionId="0">
    <xmlCellPr id="1" xr6:uid="{00000000-0010-0000-0500-000001000000}" uniqueName="P1114274">
      <xmlPr mapId="4" xpath="/GIKU-UOP-DION/OsnovniPodaci_-_E_1000988/P1114274" xmlDataType="integer"/>
    </xmlCellPr>
  </singleXmlCell>
  <singleXmlCell id="122" xr6:uid="{00000000-000C-0000-FFFF-FFFF06000000}" r="B6" connectionId="0">
    <xmlCellPr id="1" xr6:uid="{00000000-0010-0000-0600-000001000000}" uniqueName="P1114275">
      <xmlPr mapId="4" xpath="/GIKU-UOP-DION/OsnovniPodaci_-_E_1000988/P1114275" xmlDataType="integer"/>
    </xmlCellPr>
  </singleXmlCell>
  <singleXmlCell id="123" xr6:uid="{00000000-000C-0000-FFFF-FFFF07000000}" r="B7" connectionId="0">
    <xmlCellPr id="1" xr6:uid="{00000000-0010-0000-0700-000001000000}" uniqueName="P1114278">
      <xmlPr mapId="4" xpath="/GIKU-UOP-DION/OsnovniPodaci_-_E_1000988/P1114278" xmlDataType="integer"/>
    </xmlCellPr>
  </singleXmlCell>
  <singleXmlCell id="124" xr6:uid="{00000000-000C-0000-FFFF-FFFF08000000}" r="C8" connectionId="0">
    <xmlCellPr id="1" xr6:uid="{00000000-0010-0000-0800-000001000000}" uniqueName="P1114280">
      <xmlPr mapId="4" xpath="/GIKU-UOP-DION/OsnovniPodaci_-_E_1000988/P1114280" xmlDataType="integer"/>
    </xmlCellPr>
  </singleXmlCell>
  <singleXmlCell id="125" xr6:uid="{00000000-000C-0000-FFFF-FFFF09000000}" r="B9" connectionId="0">
    <xmlCellPr id="1" xr6:uid="{00000000-0010-0000-0900-000001000000}" uniqueName="P1114281">
      <xmlPr mapId="4" xpath="/GIKU-UOP-DION/OsnovniPodaci_-_E_1000988/P1114281" xmlDataType="integer"/>
    </xmlCellPr>
  </singleXmlCell>
  <singleXmlCell id="126" xr6:uid="{00000000-000C-0000-FFFF-FFFF0A000000}" r="B10" connectionId="0">
    <xmlCellPr id="1" xr6:uid="{00000000-0010-0000-0A00-000001000000}" uniqueName="P1114283">
      <xmlPr mapId="4" xpath="/GIKU-UOP-DION/OsnovniPodaci_-_E_1000988/P1114283" xmlDataType="integer"/>
    </xmlCellPr>
  </singleXmlCell>
  <singleXmlCell id="127" xr6:uid="{00000000-000C-0000-FFFF-FFFF0B000000}" r="B11" connectionId="0">
    <xmlCellPr id="1" xr6:uid="{00000000-0010-0000-0B00-000001000000}" uniqueName="P1116100">
      <xmlPr mapId="4" xpath="/GIKU-UOP-DION/OsnovniPodaci_-_E_1000988/P1116100" xmlDataType="decimal"/>
    </xmlCellPr>
  </singleXmlCell>
  <singleXmlCell id="129" xr6:uid="{00000000-000C-0000-FFFF-FFFF0C000000}" r="B12" connectionId="0">
    <xmlCellPr id="1" xr6:uid="{00000000-0010-0000-0C00-000001000000}" uniqueName="P1114285">
      <xmlPr mapId="4" xpath="/GIKU-UOP-DION/OsnovniPodaci_-_E_1000988/P1114285" xmlDataType="integer"/>
    </xmlCellPr>
  </singleXmlCell>
  <singleXmlCell id="130" xr6:uid="{00000000-000C-0000-FFFF-FFFF0D000000}" r="B13" connectionId="0">
    <xmlCellPr id="1" xr6:uid="{00000000-0010-0000-0D00-000001000000}" uniqueName="P1114286">
      <xmlPr mapId="4" xpath="/GIKU-UOP-DION/OsnovniPodaci_-_E_1000988/P1114286" xmlDataType="integer"/>
    </xmlCellPr>
  </singleXmlCell>
  <singleXmlCell id="131" xr6:uid="{00000000-000C-0000-FFFF-FFFF0E000000}" r="B14" connectionId="0">
    <xmlCellPr id="1" xr6:uid="{00000000-0010-0000-0E00-000001000000}" uniqueName="P1116101">
      <xmlPr mapId="4" xpath="/GIKU-UOP-DION/OsnovniPodaci_-_E_1000988/P1116101" xmlDataType="decimal"/>
    </xmlCellPr>
  </singleXmlCell>
  <singleXmlCell id="132" xr6:uid="{00000000-000C-0000-FFFF-FFFF0F000000}" r="B15" connectionId="0">
    <xmlCellPr id="1" xr6:uid="{00000000-0010-0000-0F00-000001000000}" uniqueName="P1114288">
      <xmlPr mapId="4" xpath="/GIKU-UOP-DION/OsnovniPodaci_-_E_1000988/P1114288" xmlDataType="decimal"/>
    </xmlCellPr>
  </singleXmlCell>
  <singleXmlCell id="133" xr6:uid="{00000000-000C-0000-FFFF-FFFF10000000}" r="B16" connectionId="0">
    <xmlCellPr id="1" xr6:uid="{00000000-0010-0000-1000-000001000000}" uniqueName="P1114289">
      <xmlPr mapId="4" xpath="/GIKU-UOP-DION/OsnovniPodaci_-_E_1000988/P1114289" xmlDataType="decimal"/>
    </xmlCellPr>
  </singleXmlCell>
  <singleXmlCell id="134" xr6:uid="{00000000-000C-0000-FFFF-FFFF11000000}" r="C17" connectionId="0">
    <xmlCellPr id="1" xr6:uid="{00000000-0010-0000-1100-000001000000}" uniqueName="P1114299">
      <xmlPr mapId="4" xpath="/GIKU-UOP-DION/OsnovniPodaci_-_E_1000988/P1114299" xmlDataType="integer"/>
    </xmlCellPr>
  </singleXmlCell>
  <singleXmlCell id="135" xr6:uid="{00000000-000C-0000-FFFF-FFFF12000000}" r="B18" connectionId="0">
    <xmlCellPr id="1" xr6:uid="{00000000-0010-0000-1200-000001000000}" uniqueName="P1116102">
      <xmlPr mapId="4" xpath="/GIKU-UOP-DION/OsnovniPodaci_-_E_1000988/P1116102" xmlDataType="decimal"/>
    </xmlCellPr>
  </singleXmlCell>
  <singleXmlCell id="136" xr6:uid="{00000000-000C-0000-FFFF-FFFF13000000}" r="C19" connectionId="0">
    <xmlCellPr id="1" xr6:uid="{00000000-0010-0000-1300-000001000000}" uniqueName="P1116103">
      <xmlPr mapId="4" xpath="/GIKU-UOP-DION/OsnovniPodaci_-_E_1000988/P1116103" xmlDataType="integer"/>
    </xmlCellPr>
  </singleXmlCell>
  <singleXmlCell id="137" xr6:uid="{00000000-000C-0000-FFFF-FFFF14000000}" r="C20" connectionId="0">
    <xmlCellPr id="1" xr6:uid="{00000000-0010-0000-1400-000001000000}" uniqueName="P1116104">
      <xmlPr mapId="4" xpath="/GIKU-UOP-DION/OsnovniPodaci_-_E_1000988/P1116104" xmlDataType="integer"/>
    </xmlCellPr>
  </singleXmlCell>
  <singleXmlCell id="138" xr6:uid="{00000000-000C-0000-FFFF-FFFF15000000}" r="B21" connectionId="0">
    <xmlCellPr id="1" xr6:uid="{00000000-0010-0000-1500-000001000000}" uniqueName="P1116105">
      <xmlPr mapId="4" xpath="/GIKU-UOP-DION/OsnovniPodaci_-_E_1000988/P1116105" xmlDataType="decimal"/>
    </xmlCellPr>
  </singleXmlCell>
  <singleXmlCell id="139" xr6:uid="{00000000-000C-0000-FFFF-FFFF16000000}" r="C22" connectionId="0">
    <xmlCellPr id="1" xr6:uid="{00000000-0010-0000-1600-000001000000}" uniqueName="P1116106">
      <xmlPr mapId="4" xpath="/GIKU-UOP-DION/OsnovniPodaci_-_E_1000988/P1116106" xmlDataType="integer"/>
    </xmlCellPr>
  </singleXmlCell>
  <singleXmlCell id="140" xr6:uid="{00000000-000C-0000-FFFF-FFFF17000000}" r="C23" connectionId="0">
    <xmlCellPr id="1" xr6:uid="{00000000-0010-0000-1700-000001000000}" uniqueName="P1116107">
      <xmlPr mapId="4" xpath="/GIKU-UOP-DION/OsnovniPodaci_-_E_1000988/P1116107" xmlDataType="integer"/>
    </xmlCellPr>
  </singleXmlCell>
  <singleXmlCell id="141" xr6:uid="{00000000-000C-0000-FFFF-FFFF18000000}" r="B24" connectionId="0">
    <xmlCellPr id="1" xr6:uid="{00000000-0010-0000-1800-000001000000}" uniqueName="P1116108">
      <xmlPr mapId="4" xpath="/GIKU-UOP-DION/OsnovniPodaci_-_E_1000988/P1116108" xmlDataType="integer"/>
    </xmlCellPr>
  </singleXmlCell>
  <singleXmlCell id="142" xr6:uid="{00000000-000C-0000-FFFF-FFFF19000000}" r="C25" connectionId="0">
    <xmlCellPr id="1" xr6:uid="{00000000-0010-0000-1900-000001000000}" uniqueName="P1116109">
      <xmlPr mapId="4" xpath="/GIKU-UOP-DION/OsnovniPodaci_-_E_1000988/P1116109" xmlDataType="integer"/>
    </xmlCellPr>
  </singleXmlCell>
  <singleXmlCell id="143" xr6:uid="{00000000-000C-0000-FFFF-FFFF1A000000}" r="B26" connectionId="0">
    <xmlCellPr id="1" xr6:uid="{00000000-0010-0000-1A00-000001000000}" uniqueName="P1116110">
      <xmlPr mapId="4" xpath="/GIKU-UOP-DION/OsnovniPodaci_-_E_1000988/P1116110" xmlDataType="integer"/>
    </xmlCellPr>
  </singleXmlCell>
  <singleXmlCell id="144" xr6:uid="{00000000-000C-0000-FFFF-FFFF1B000000}" r="C27" connectionId="0">
    <xmlCellPr id="1" xr6:uid="{00000000-0010-0000-1B00-000001000000}" uniqueName="P1116111">
      <xmlPr mapId="4" xpath="/GIKU-UOP-DION/OsnovniPodaci_-_E_1000988/P1116111" xmlDataType="integer"/>
    </xmlCellPr>
  </singleXmlCell>
  <singleXmlCell id="145" xr6:uid="{00000000-000C-0000-FFFF-FFFF1C000000}" r="B28" connectionId="0">
    <xmlCellPr id="1" xr6:uid="{00000000-0010-0000-1C00-000001000000}" uniqueName="P1116112">
      <xmlPr mapId="4" xpath="/GIKU-UOP-DION/OsnovniPodaci_-_E_1000988/P1116112" xmlDataType="integer"/>
    </xmlCellPr>
  </singleXmlCell>
  <singleXmlCell id="146" xr6:uid="{00000000-000C-0000-FFFF-FFFF1D000000}" r="C29" connectionId="0">
    <xmlCellPr id="1" xr6:uid="{00000000-0010-0000-1D00-000001000000}" uniqueName="P1116113">
      <xmlPr mapId="4" xpath="/GIKU-UOP-DION/OsnovniPodaci_-_E_1000988/P1116113" xmlDataType="integer"/>
    </xmlCellPr>
  </singleXmlCell>
  <singleXmlCell id="147" xr6:uid="{00000000-000C-0000-FFFF-FFFF1E000000}" r="B30" connectionId="0">
    <xmlCellPr id="1" xr6:uid="{00000000-0010-0000-1E00-000001000000}" uniqueName="P1116114">
      <xmlPr mapId="4" xpath="/GIKU-UOP-DION/OsnovniPodaci_-_E_1000988/P1116114" xmlDataType="integer"/>
    </xmlCellPr>
  </singleXmlCell>
  <singleXmlCell id="148" xr6:uid="{00000000-000C-0000-FFFF-FFFF1F000000}" r="B31" connectionId="0">
    <xmlCellPr id="1" xr6:uid="{00000000-0010-0000-1F00-000001000000}" uniqueName="P1116115">
      <xmlPr mapId="4" xpath="/GIKU-UOP-DION/OsnovniPodaci_-_E_1000988/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9" xr6:uid="{00000000-000C-0000-FFFF-FFFF22000000}" r="C2" connectionId="0">
    <xmlCellPr id="1" xr6:uid="{00000000-0010-0000-2200-000001000000}" uniqueName="P1114491">
      <xmlPr mapId="4" xpath="/GIKU-UOP-DION/OdboriNO_-_E_1000991/P1114491" xmlDataType="integer"/>
    </xmlCellPr>
  </singleXmlCell>
  <singleXmlCell id="150" xr6:uid="{00000000-000C-0000-FFFF-FFFF23000000}" r="B3" connectionId="0">
    <xmlCellPr id="1" xr6:uid="{00000000-0010-0000-2300-000001000000}" uniqueName="P1114494">
      <xmlPr mapId="4" xpath="/GIKU-UOP-DION/OdboriNO_-_E_1000991/P1114494" xmlDataType="integer"/>
    </xmlCellPr>
  </singleXmlCell>
  <singleXmlCell id="151" xr6:uid="{00000000-000C-0000-FFFF-FFFF24000000}" r="B4" connectionId="0">
    <xmlCellPr id="1" xr6:uid="{00000000-0010-0000-2400-000001000000}" uniqueName="P1114495">
      <xmlPr mapId="4" xpath="/GIKU-UOP-DION/OdboriNO_-_E_1000991/P1114495" xmlDataType="integer"/>
    </xmlCellPr>
  </singleXmlCell>
  <singleXmlCell id="152" xr6:uid="{00000000-000C-0000-FFFF-FFFF25000000}" r="B5" connectionId="0">
    <xmlCellPr id="1" xr6:uid="{00000000-0010-0000-2500-000001000000}" uniqueName="P1114497">
      <xmlPr mapId="4" xpath="/GIKU-UOP-DION/OdboriNO_-_E_1000991/P1114497" xmlDataType="integer"/>
    </xmlCellPr>
  </singleXmlCell>
  <singleXmlCell id="154" xr6:uid="{00000000-000C-0000-FFFF-FFFF27000000}" r="C7" connectionId="0">
    <xmlCellPr id="1" xr6:uid="{00000000-0010-0000-2700-000001000000}" uniqueName="P1114500">
      <xmlPr mapId="4" xpath="/GIKU-UOP-DION/OdboriNO_-_E_1000991/P1114500" xmlDataType="integer"/>
    </xmlCellPr>
  </singleXmlCell>
  <singleXmlCell id="155" xr6:uid="{00000000-000C-0000-FFFF-FFFF28000000}" r="C8" connectionId="0">
    <xmlCellPr id="1" xr6:uid="{00000000-0010-0000-2800-000001000000}" uniqueName="P1114504">
      <xmlPr mapId="4" xpath="/GIKU-UOP-DION/OdboriNO_-_E_1000991/P1114504" xmlDataType="integer"/>
    </xmlCellPr>
  </singleXmlCell>
  <singleXmlCell id="156" xr6:uid="{00000000-000C-0000-FFFF-FFFF29000000}" r="C9" connectionId="0">
    <xmlCellPr id="1" xr6:uid="{00000000-0010-0000-2900-000001000000}" uniqueName="P1114506">
      <xmlPr mapId="4" xpath="/GIKU-UOP-DION/OdboriNO_-_E_1000991/P1114506" xmlDataType="integer"/>
    </xmlCellPr>
  </singleXmlCell>
  <singleXmlCell id="157" xr6:uid="{00000000-000C-0000-FFFF-FFFF2A000000}" r="B10" connectionId="0">
    <xmlCellPr id="1" xr6:uid="{00000000-0010-0000-2A00-000001000000}" uniqueName="P1114507">
      <xmlPr mapId="4" xpath="/GIKU-UOP-DION/OdboriNO_-_E_1000991/P1114507" xmlDataType="integer"/>
    </xmlCellPr>
  </singleXmlCell>
  <singleXmlCell id="158" xr6:uid="{00000000-000C-0000-FFFF-FFFF2B000000}" r="B11" connectionId="0">
    <xmlCellPr id="1" xr6:uid="{00000000-0010-0000-2B00-000001000000}" uniqueName="P1114508">
      <xmlPr mapId="4" xpath="/GIKU-UOP-DION/OdboriNO_-_E_1000991/P1114508" xmlDataType="integer"/>
    </xmlCellPr>
  </singleXmlCell>
  <singleXmlCell id="159" xr6:uid="{00000000-000C-0000-FFFF-FFFF2C000000}" r="C12" connectionId="0">
    <xmlCellPr id="1" xr6:uid="{00000000-0010-0000-2C00-000001000000}" uniqueName="P1114509">
      <xmlPr mapId="4" xpath="/GIKU-UOP-DION/OdboriNO_-_E_1000991/P1114509" xmlDataType="integer"/>
    </xmlCellPr>
  </singleXmlCell>
  <singleXmlCell id="160" xr6:uid="{00000000-000C-0000-FFFF-FFFF2D000000}" r="C13" connectionId="0">
    <xmlCellPr id="1" xr6:uid="{00000000-0010-0000-2D00-000001000000}" uniqueName="P1114510">
      <xmlPr mapId="4" xpath="/GIKU-UOP-DION/OdboriNO_-_E_1000991/P1114510" xmlDataType="integer"/>
    </xmlCellPr>
  </singleXmlCell>
  <singleXmlCell id="161" xr6:uid="{00000000-000C-0000-FFFF-FFFF2E000000}" r="C14" connectionId="0">
    <xmlCellPr id="1" xr6:uid="{00000000-0010-0000-2E00-000001000000}" uniqueName="P1114511">
      <xmlPr mapId="4" xpath="/GIKU-UOP-DION/OdboriNO_-_E_1000991/P1114511" xmlDataType="integer"/>
    </xmlCellPr>
  </singleXmlCell>
  <singleXmlCell id="162" xr6:uid="{00000000-000C-0000-FFFF-FFFF2F000000}" r="B15" connectionId="0">
    <xmlCellPr id="1" xr6:uid="{00000000-0010-0000-2F00-000001000000}" uniqueName="P1114512">
      <xmlPr mapId="4" xpath="/GIKU-UOP-DION/OdboriNO_-_E_1000991/P1114512" xmlDataType="integer"/>
    </xmlCellPr>
  </singleXmlCell>
  <singleXmlCell id="163" xr6:uid="{00000000-000C-0000-FFFF-FFFF30000000}" r="B16" connectionId="0">
    <xmlCellPr id="1" xr6:uid="{00000000-0010-0000-3000-000001000000}" uniqueName="P1114513">
      <xmlPr mapId="4" xpath="/GIKU-UOP-DION/OdboriNO_-_E_1000991/P1114513" xmlDataType="integer"/>
    </xmlCellPr>
  </singleXmlCell>
  <singleXmlCell id="164" xr6:uid="{00000000-000C-0000-FFFF-FFFF31000000}" r="B17" connectionId="0">
    <xmlCellPr id="1" xr6:uid="{00000000-0010-0000-3100-000001000000}" uniqueName="P1114514">
      <xmlPr mapId="4" xpath="/GIKU-UOP-DION/OdboriNO_-_E_1000991/P1114514" xmlDataType="integer"/>
    </xmlCellPr>
  </singleXmlCell>
  <singleXmlCell id="166" xr6:uid="{00000000-000C-0000-FFFF-FFFF33000000}" r="C19" connectionId="0">
    <xmlCellPr id="1" xr6:uid="{00000000-0010-0000-3300-000001000000}" uniqueName="P1114515">
      <xmlPr mapId="4" xpath="/GIKU-UOP-DION/OdboriNO_-_E_1000991/P1114515" xmlDataType="integer"/>
    </xmlCellPr>
  </singleXmlCell>
  <singleXmlCell id="167" xr6:uid="{00000000-000C-0000-FFFF-FFFF34000000}" r="C20" connectionId="0">
    <xmlCellPr id="1" xr6:uid="{00000000-0010-0000-3400-000001000000}" uniqueName="P1114516">
      <xmlPr mapId="4" xpath="/GIKU-UOP-DION/OdboriNO_-_E_1000991/P1114516" xmlDataType="integer"/>
    </xmlCellPr>
  </singleXmlCell>
  <singleXmlCell id="168" xr6:uid="{00000000-000C-0000-FFFF-FFFF35000000}" r="C21" connectionId="0">
    <xmlCellPr id="1" xr6:uid="{00000000-0010-0000-3500-000001000000}" uniqueName="P1114517">
      <xmlPr mapId="4" xpath="/GIKU-UOP-DION/OdboriNO_-_E_1000991/P1114517" xmlDataType="integer"/>
    </xmlCellPr>
  </singleXmlCell>
  <singleXmlCell id="169" xr6:uid="{00000000-000C-0000-FFFF-FFFF36000000}" r="B22" connectionId="0">
    <xmlCellPr id="1" xr6:uid="{00000000-0010-0000-3600-000001000000}" uniqueName="P1114518">
      <xmlPr mapId="4" xpath="/GIKU-UOP-DION/OdboriNO_-_E_1000991/P1114518" xmlDataType="integer"/>
    </xmlCellPr>
  </singleXmlCell>
  <singleXmlCell id="170" xr6:uid="{00000000-000C-0000-FFFF-FFFF37000000}" r="B23" connectionId="0">
    <xmlCellPr id="1" xr6:uid="{00000000-0010-0000-3700-000001000000}" uniqueName="P1114519">
      <xmlPr mapId="4" xpath="/GIKU-UOP-DION/OdboriNO_-_E_1000991/P1114519" xmlDataType="integer"/>
    </xmlCellPr>
  </singleXmlCell>
  <singleXmlCell id="171" xr6:uid="{00000000-000C-0000-FFFF-FFFF38000000}" r="C24" connectionId="0">
    <xmlCellPr id="1" xr6:uid="{00000000-0010-0000-3800-000001000000}" uniqueName="P1114526">
      <xmlPr mapId="4" xpath="/GIKU-UOP-DION/OdboriNO_-_E_1000991/P1114526" xmlDataType="integer"/>
    </xmlCellPr>
  </singleXmlCell>
  <singleXmlCell id="172" xr6:uid="{00000000-000C-0000-FFFF-FFFF39000000}" r="C25" connectionId="0">
    <xmlCellPr id="1" xr6:uid="{00000000-0010-0000-3900-000001000000}" uniqueName="P1114527">
      <xmlPr mapId="4" xpath="/GIKU-UOP-DION/OdboriNO_-_E_1000991/P1114527" xmlDataType="integer"/>
    </xmlCellPr>
  </singleXmlCell>
  <singleXmlCell id="173" xr6:uid="{00000000-000C-0000-FFFF-FFFF3A000000}" r="C26" connectionId="0">
    <xmlCellPr id="1" xr6:uid="{00000000-0010-0000-3A00-000001000000}" uniqueName="P1114528">
      <xmlPr mapId="4" xpath="/GIKU-UOP-DION/OdboriNO_-_E_1000991/P1114528" xmlDataType="integer"/>
    </xmlCellPr>
  </singleXmlCell>
  <singleXmlCell id="174" xr6:uid="{00000000-000C-0000-FFFF-FFFF3B000000}" r="B27" connectionId="0">
    <xmlCellPr id="1" xr6:uid="{00000000-0010-0000-3B00-000001000000}" uniqueName="P1114529">
      <xmlPr mapId="4" xpath="/GIKU-UOP-DION/OdboriNO_-_E_1000991/P1114529" xmlDataType="integer"/>
    </xmlCellPr>
  </singleXmlCell>
  <singleXmlCell id="175" xr6:uid="{00000000-000C-0000-FFFF-FFFF3C000000}" r="B28" connectionId="0">
    <xmlCellPr id="1" xr6:uid="{00000000-0010-0000-3C00-000001000000}" uniqueName="P1114530">
      <xmlPr mapId="4" xpath="/GIKU-UOP-DION/OdboriNO_-_E_1000991/P1114530" xmlDataType="integer"/>
    </xmlCellPr>
  </singleXmlCell>
  <singleXmlCell id="176" xr6:uid="{00000000-000C-0000-FFFF-FFFF3D000000}" r="B29" connectionId="0">
    <xmlCellPr id="1" xr6:uid="{00000000-0010-0000-3D00-000001000000}" uniqueName="P1114531">
      <xmlPr mapId="4" xpath="/GIKU-UOP-DION/OdboriNO_-_E_1000991/P1114531" xmlDataType="integer"/>
    </xmlCellPr>
  </singleXmlCell>
  <singleXmlCell id="178" xr6:uid="{00000000-000C-0000-FFFF-FFFF3F000000}" r="C31" connectionId="0">
    <xmlCellPr id="1" xr6:uid="{00000000-0010-0000-3F00-000001000000}" uniqueName="P1114532">
      <xmlPr mapId="4" xpath="/GIKU-UOP-DION/OdboriNO_-_E_1000991/P1114532" xmlDataType="integer"/>
    </xmlCellPr>
  </singleXmlCell>
  <singleXmlCell id="179" xr6:uid="{00000000-000C-0000-FFFF-FFFF40000000}" r="C32" connectionId="0">
    <xmlCellPr id="1" xr6:uid="{00000000-0010-0000-4000-000001000000}" uniqueName="P1114533">
      <xmlPr mapId="4" xpath="/GIKU-UOP-DION/OdboriNO_-_E_1000991/P1114533" xmlDataType="integer"/>
    </xmlCellPr>
  </singleXmlCell>
  <singleXmlCell id="180" xr6:uid="{00000000-000C-0000-FFFF-FFFF41000000}" r="C33" connectionId="0">
    <xmlCellPr id="1" xr6:uid="{00000000-0010-0000-4100-000001000000}" uniqueName="P1114534">
      <xmlPr mapId="4" xpath="/GIKU-UOP-DION/OdboriNO_-_E_1000991/P1114534" xmlDataType="integer"/>
    </xmlCellPr>
  </singleXmlCell>
  <singleXmlCell id="181" xr6:uid="{00000000-000C-0000-FFFF-FFFF42000000}" r="B34" connectionId="0">
    <xmlCellPr id="1" xr6:uid="{00000000-0010-0000-4200-000001000000}" uniqueName="P1114535">
      <xmlPr mapId="4" xpath="/GIKU-UOP-DION/OdboriNO_-_E_1000991/P1114535" xmlDataType="integer"/>
    </xmlCellPr>
  </singleXmlCell>
  <singleXmlCell id="182" xr6:uid="{00000000-000C-0000-FFFF-FFFF43000000}" r="B35" connectionId="0">
    <xmlCellPr id="1" xr6:uid="{00000000-0010-0000-4300-000001000000}" uniqueName="P1114536">
      <xmlPr mapId="4" xpath="/GIKU-UOP-DION/OdboriNO_-_E_1000991/P1114536" xmlDataType="integer"/>
    </xmlCellPr>
  </singleXmlCell>
  <singleXmlCell id="183" xr6:uid="{00000000-000C-0000-FFFF-FFFF44000000}" r="C36" connectionId="0">
    <xmlCellPr id="1" xr6:uid="{00000000-0010-0000-4400-000001000000}" uniqueName="P1114537">
      <xmlPr mapId="4" xpath="/GIKU-UOP-DION/OdboriNO_-_E_1000991/P1114537" xmlDataType="integer"/>
    </xmlCellPr>
  </singleXmlCell>
  <singleXmlCell id="184" xr6:uid="{00000000-000C-0000-FFFF-FFFF45000000}" r="B37" connectionId="0">
    <xmlCellPr id="1" xr6:uid="{00000000-0010-0000-4500-000001000000}" uniqueName="P1114538">
      <xmlPr mapId="4" xpath="/GIKU-UOP-DION/OdboriNO_-_E_1000991/P1114538" xmlDataType="integer"/>
    </xmlCellPr>
  </singleXmlCell>
  <singleXmlCell id="185" xr6:uid="{00000000-000C-0000-FFFF-FFFF46000000}" r="B38" connectionId="0">
    <xmlCellPr id="1" xr6:uid="{00000000-0010-0000-4600-000001000000}" uniqueName="P1114539">
      <xmlPr mapId="4" xpath="/GIKU-UOP-DION/OdboriNO_-_E_1000991/P1114539" xmlDataType="integer"/>
    </xmlCellPr>
  </singleXmlCell>
  <singleXmlCell id="186" xr6:uid="{00000000-000C-0000-FFFF-FFFF47000000}" r="C39" connectionId="0">
    <xmlCellPr id="1" xr6:uid="{00000000-0010-0000-4700-000001000000}" uniqueName="P1114540">
      <xmlPr mapId="4" xpath="/GIKU-UOP-DION/OdboriNO_-_E_1000991/P1114540" xmlDataType="integer"/>
    </xmlCellPr>
  </singleXmlCell>
  <singleXmlCell id="1" xr6:uid="{F148D729-0ABA-440D-89D9-06CAD3FFB431}" r="C6" connectionId="0">
    <xmlCellPr id="1" xr6:uid="{32E9B7D0-095A-44D8-B386-9CAB8839CE95}" uniqueName="P1322912">
      <xmlPr mapId="4" xpath="/GIKU-UOP-DION/OdboriNO_-_E_1000991/P1322912" xmlDataType="integer"/>
    </xmlCellPr>
  </singleXmlCell>
  <singleXmlCell id="2" xr6:uid="{07839575-C30C-4857-B83A-96A85C7BDA00}" r="C18" connectionId="0">
    <xmlCellPr id="1" xr6:uid="{10D150DB-0427-4290-B951-536B73DE1446}" uniqueName="P1322941">
      <xmlPr mapId="4" xpath="/GIKU-UOP-DION/OdboriNO_-_E_1000991/P1322941" xmlDataType="integer"/>
    </xmlCellPr>
  </singleXmlCell>
  <singleXmlCell id="4" xr6:uid="{E194CBC7-9F6B-4CBF-91B3-BABBC0EA0BBF}" r="C30" connectionId="0">
    <xmlCellPr id="1" xr6:uid="{A2459468-16D1-48F1-B0E8-3E3BC36D7057}" uniqueName="P1322942">
      <xmlPr mapId="4" xpath="/GIKU-UOP-DION/OdboriNO_-_E_1000991/P1322942"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87" xr6:uid="{00000000-000C-0000-FFFF-FFFF48000000}" r="C2" connectionId="0">
    <xmlCellPr id="1" xr6:uid="{00000000-0010-0000-4800-000001000000}" uniqueName="P1114541">
      <xmlPr mapId="4" xpath="/GIKU-UOP-DION/SjedniceUpraveINO_-_E_1000992/P1114541" xmlDataType="integer"/>
    </xmlCellPr>
  </singleXmlCell>
  <singleXmlCell id="188" xr6:uid="{00000000-000C-0000-FFFF-FFFF49000000}" r="B3" connectionId="0">
    <xmlCellPr id="1" xr6:uid="{00000000-0010-0000-4900-000001000000}" uniqueName="P1114542">
      <xmlPr mapId="4" xpath="/GIKU-UOP-DION/SjedniceUpraveINO_-_E_1000992/P1114542" xmlDataType="integer"/>
    </xmlCellPr>
  </singleXmlCell>
  <singleXmlCell id="189" xr6:uid="{00000000-000C-0000-FFFF-FFFF4A000000}" r="B4" connectionId="0">
    <xmlCellPr id="1" xr6:uid="{00000000-0010-0000-4A00-000001000000}" uniqueName="P1114543">
      <xmlPr mapId="4" xpath="/GIKU-UOP-DION/SjedniceUpraveINO_-_E_1000992/P1114543" xmlDataType="integer"/>
    </xmlCellPr>
  </singleXmlCell>
  <singleXmlCell id="190" xr6:uid="{00000000-000C-0000-FFFF-FFFF4B000000}" r="C5" connectionId="0">
    <xmlCellPr id="1" xr6:uid="{00000000-0010-0000-4B00-000001000000}" uniqueName="P1114544">
      <xmlPr mapId="4" xpath="/GIKU-UOP-DION/SjedniceUpraveINO_-_E_1000992/P1114544" xmlDataType="integer"/>
    </xmlCellPr>
  </singleXmlCell>
  <singleXmlCell id="191" xr6:uid="{00000000-000C-0000-FFFF-FFFF4C000000}" r="C6" connectionId="0">
    <xmlCellPr id="1" xr6:uid="{00000000-0010-0000-4C00-000001000000}" uniqueName="P1114545">
      <xmlPr mapId="4" xpath="/GIKU-UOP-DION/SjedniceUpraveINO_-_E_1000992/P1114545" xmlDataType="integer"/>
    </xmlCellPr>
  </singleXmlCell>
  <singleXmlCell id="192" xr6:uid="{00000000-000C-0000-FFFF-FFFF4D000000}" r="C7" connectionId="0">
    <xmlCellPr id="1" xr6:uid="{00000000-0010-0000-4D00-000001000000}" uniqueName="P1114546">
      <xmlPr mapId="4" xpath="/GIKU-UOP-DION/SjedniceUpraveINO_-_E_1000992/P1114546" xmlDataType="integer"/>
    </xmlCellPr>
  </singleXmlCell>
  <singleXmlCell id="193" xr6:uid="{00000000-000C-0000-FFFF-FFFF4E000000}" r="B8" connectionId="0">
    <xmlCellPr id="1" xr6:uid="{00000000-0010-0000-4E00-000001000000}" uniqueName="P1114547">
      <xmlPr mapId="4" xpath="/GIKU-UOP-DION/SjedniceUpraveINO_-_E_1000992/P1114547" xmlDataType="integer"/>
    </xmlCellPr>
  </singleXmlCell>
  <singleXmlCell id="194" xr6:uid="{00000000-000C-0000-FFFF-FFFF4F000000}" r="B9" connectionId="0">
    <xmlCellPr id="1" xr6:uid="{00000000-0010-0000-4F00-000001000000}" uniqueName="P1114548">
      <xmlPr mapId="4" xpath="/GIKU-UOP-DION/SjedniceUpraveINO_-_E_1000992/P1114548" xmlDataType="integer"/>
    </xmlCellPr>
  </singleXmlCell>
  <singleXmlCell id="195" xr6:uid="{00000000-000C-0000-FFFF-FFFF50000000}" r="C10" connectionId="0">
    <xmlCellPr id="1" xr6:uid="{00000000-0010-0000-5000-000001000000}" uniqueName="P1114549">
      <xmlPr mapId="4" xpath="/GIKU-UOP-DION/SjedniceUpraveINO_-_E_1000992/P1114549" xmlDataType="integer"/>
    </xmlCellPr>
  </singleXmlCell>
  <singleXmlCell id="196" xr6:uid="{00000000-000C-0000-FFFF-FFFF51000000}" r="C11" connectionId="0">
    <xmlCellPr id="1" xr6:uid="{00000000-0010-0000-5100-000001000000}" uniqueName="P1114550">
      <xmlPr mapId="4" xpath="/GIKU-UOP-DION/SjedniceUpraveINO_-_E_1000992/P1114550" xmlDataType="integer"/>
    </xmlCellPr>
  </singleXmlCell>
  <singleXmlCell id="197" xr6:uid="{00000000-000C-0000-FFFF-FFFF52000000}" r="B12" connectionId="0">
    <xmlCellPr id="1" xr6:uid="{00000000-0010-0000-5200-000001000000}" uniqueName="P1114551">
      <xmlPr mapId="4" xpath="/GIKU-UOP-DION/SjedniceUpraveINO_-_E_1000992/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8" xr6:uid="{00000000-000C-0000-FFFF-FFFF53000000}" r="C2" connectionId="0">
    <xmlCellPr id="1" xr6:uid="{00000000-0010-0000-5300-000001000000}" uniqueName="P1114276">
      <xmlPr mapId="4" xpath="/GIKU-UOP-DION/StrukturaUpraveINO_-_E_1000994/P1114276" xmlDataType="integer"/>
    </xmlCellPr>
  </singleXmlCell>
  <singleXmlCell id="199" xr6:uid="{00000000-000C-0000-FFFF-FFFF54000000}" r="B3" connectionId="0">
    <xmlCellPr id="1" xr6:uid="{00000000-0010-0000-5400-000001000000}" uniqueName="P1114277">
      <xmlPr mapId="4" xpath="/GIKU-UOP-DION/StrukturaUpraveINO_-_E_1000994/P1114277" xmlDataType="integer"/>
    </xmlCellPr>
  </singleXmlCell>
  <singleXmlCell id="200" xr6:uid="{00000000-000C-0000-FFFF-FFFF55000000}" r="C4" connectionId="0">
    <xmlCellPr id="1" xr6:uid="{00000000-0010-0000-5500-000001000000}" uniqueName="P1114279">
      <xmlPr mapId="4" xpath="/GIKU-UOP-DION/StrukturaUpraveINO_-_E_1000994/P1114279" xmlDataType="integer"/>
    </xmlCellPr>
  </singleXmlCell>
  <singleXmlCell id="201" xr6:uid="{00000000-000C-0000-FFFF-FFFF56000000}" r="B5" connectionId="0">
    <xmlCellPr id="1" xr6:uid="{00000000-0010-0000-5600-000001000000}" uniqueName="P1114282">
      <xmlPr mapId="4" xpath="/GIKU-UOP-DION/StrukturaUpraveINO_-_E_1000994/P1114282" xmlDataType="integer"/>
    </xmlCellPr>
  </singleXmlCell>
  <singleXmlCell id="202" xr6:uid="{00000000-000C-0000-FFFF-FFFF57000000}" r="C6" connectionId="0">
    <xmlCellPr id="1" xr6:uid="{00000000-0010-0000-5700-000001000000}" uniqueName="P1114290">
      <xmlPr mapId="4" xpath="/GIKU-UOP-DION/StrukturaUpraveINO_-_E_1000994/P1114290" xmlDataType="integer"/>
    </xmlCellPr>
  </singleXmlCell>
  <singleXmlCell id="203" xr6:uid="{00000000-000C-0000-FFFF-FFFF58000000}" r="C7" connectionId="0">
    <xmlCellPr id="1" xr6:uid="{00000000-0010-0000-5800-000001000000}" uniqueName="P1114291">
      <xmlPr mapId="4" xpath="/GIKU-UOP-DION/StrukturaUpraveINO_-_E_1000994/P1114291" xmlDataType="integer"/>
    </xmlCellPr>
  </singleXmlCell>
  <singleXmlCell id="204" xr6:uid="{00000000-000C-0000-FFFF-FFFF59000000}" r="C8" connectionId="0">
    <xmlCellPr id="1" xr6:uid="{00000000-0010-0000-5900-000001000000}" uniqueName="P1114292">
      <xmlPr mapId="4" xpath="/GIKU-UOP-DION/StrukturaUpraveINO_-_E_1000994/P1114292" xmlDataType="integer"/>
    </xmlCellPr>
  </singleXmlCell>
  <singleXmlCell id="205" xr6:uid="{00000000-000C-0000-FFFF-FFFF5A000000}" r="C9" connectionId="0">
    <xmlCellPr id="1" xr6:uid="{00000000-0010-0000-5A00-000001000000}" uniqueName="P1114293">
      <xmlPr mapId="4" xpath="/GIKU-UOP-DION/StrukturaUpraveINO_-_E_1000994/P1114293" xmlDataType="integer"/>
    </xmlCellPr>
  </singleXmlCell>
  <singleXmlCell id="206" xr6:uid="{00000000-000C-0000-FFFF-FFFF5B000000}" r="B10" connectionId="0">
    <xmlCellPr id="1" xr6:uid="{00000000-0010-0000-5B00-000001000000}" uniqueName="P1115997">
      <xmlPr mapId="4" xpath="/GIKU-UOP-DION/StrukturaUpraveINO_-_E_1000994/P1115997" xmlDataType="integer"/>
    </xmlCellPr>
  </singleXmlCell>
  <singleXmlCell id="207" xr6:uid="{00000000-000C-0000-FFFF-FFFF5C000000}" r="B11" connectionId="0">
    <xmlCellPr id="1" xr6:uid="{00000000-0010-0000-5C00-000001000000}" uniqueName="P1115998">
      <xmlPr mapId="4" xpath="/GIKU-UOP-DION/StrukturaUpraveINO_-_E_1000994/P1115998" xmlDataType="integer"/>
    </xmlCellPr>
  </singleXmlCell>
  <singleXmlCell id="208" xr6:uid="{00000000-000C-0000-FFFF-FFFF5D000000}" r="B12" connectionId="0">
    <xmlCellPr id="1" xr6:uid="{00000000-0010-0000-5D00-000001000000}" uniqueName="P1115999">
      <xmlPr mapId="4" xpath="/GIKU-UOP-DION/StrukturaUpraveINO_-_E_1000994/P1115999" xmlDataType="integer"/>
    </xmlCellPr>
  </singleXmlCell>
  <singleXmlCell id="209" xr6:uid="{00000000-000C-0000-FFFF-FFFF5E000000}" r="C13" connectionId="0">
    <xmlCellPr id="1" xr6:uid="{00000000-0010-0000-5E00-000001000000}" uniqueName="P1114303">
      <xmlPr mapId="4" xpath="/GIKU-UOP-DION/StrukturaUpraveINO_-_E_1000994/P1114303" xmlDataType="integer"/>
    </xmlCellPr>
  </singleXmlCell>
  <singleXmlCell id="210" xr6:uid="{00000000-000C-0000-FFFF-FFFF5F000000}" r="B14" connectionId="0">
    <xmlCellPr id="1" xr6:uid="{00000000-0010-0000-5F00-000001000000}" uniqueName="P1116000">
      <xmlPr mapId="4" xpath="/GIKU-UOP-DION/StrukturaUpraveINO_-_E_1000994/P1116000" xmlDataType="integer"/>
    </xmlCellPr>
  </singleXmlCell>
  <singleXmlCell id="211" xr6:uid="{00000000-000C-0000-FFFF-FFFF60000000}" r="B15" connectionId="0">
    <xmlCellPr id="1" xr6:uid="{00000000-0010-0000-6000-000001000000}" uniqueName="P1116001">
      <xmlPr mapId="4" xpath="/GIKU-UOP-DION/StrukturaUpraveINO_-_E_1000994/P1116001" xmlDataType="integer"/>
    </xmlCellPr>
  </singleXmlCell>
  <singleXmlCell id="212" xr6:uid="{00000000-000C-0000-FFFF-FFFF61000000}" r="B16" connectionId="0">
    <xmlCellPr id="1" xr6:uid="{00000000-0010-0000-6100-000001000000}" uniqueName="P1116002">
      <xmlPr mapId="4" xpath="/GIKU-UOP-DION/StrukturaUpraveINO_-_E_1000994/P1116002" xmlDataType="integer"/>
    </xmlCellPr>
  </singleXmlCell>
  <singleXmlCell id="213" xr6:uid="{00000000-000C-0000-FFFF-FFFF62000000}" r="C17" connectionId="0">
    <xmlCellPr id="1" xr6:uid="{00000000-0010-0000-6200-000001000000}" uniqueName="P1114304">
      <xmlPr mapId="4" xpath="/GIKU-UOP-DION/StrukturaUpraveINO_-_E_1000994/P1114304" xmlDataType="integer"/>
    </xmlCellPr>
  </singleXmlCell>
  <singleXmlCell id="214" xr6:uid="{00000000-000C-0000-FFFF-FFFF63000000}" r="B18" connectionId="0">
    <xmlCellPr id="1" xr6:uid="{00000000-0010-0000-6300-000001000000}" uniqueName="P1116003">
      <xmlPr mapId="4" xpath="/GIKU-UOP-DION/StrukturaUpraveINO_-_E_1000994/P1116003" xmlDataType="integer"/>
    </xmlCellPr>
  </singleXmlCell>
  <singleXmlCell id="215" xr6:uid="{00000000-000C-0000-FFFF-FFFF64000000}" r="B19" connectionId="0">
    <xmlCellPr id="1" xr6:uid="{00000000-0010-0000-6400-000001000000}" uniqueName="P1116004">
      <xmlPr mapId="4" xpath="/GIKU-UOP-DION/StrukturaUpraveINO_-_E_1000994/P1116004" xmlDataType="integer"/>
    </xmlCellPr>
  </singleXmlCell>
  <singleXmlCell id="216" xr6:uid="{00000000-000C-0000-FFFF-FFFF65000000}" r="B20" connectionId="0">
    <xmlCellPr id="1" xr6:uid="{00000000-0010-0000-6500-000001000000}" uniqueName="P1116005">
      <xmlPr mapId="4" xpath="/GIKU-UOP-DION/StrukturaUpraveINO_-_E_1000994/P1116005" xmlDataType="integer"/>
    </xmlCellPr>
  </singleXmlCell>
  <singleXmlCell id="217" xr6:uid="{00000000-000C-0000-FFFF-FFFF66000000}" r="C21" connectionId="0">
    <xmlCellPr id="1" xr6:uid="{00000000-0010-0000-6600-000001000000}" uniqueName="P1114314">
      <xmlPr mapId="4" xpath="/GIKU-UOP-DION/StrukturaUpraveINO_-_E_1000994/P1114314" xmlDataType="integer"/>
    </xmlCellPr>
  </singleXmlCell>
  <singleXmlCell id="218" xr6:uid="{00000000-000C-0000-FFFF-FFFF67000000}" r="B22" connectionId="0">
    <xmlCellPr id="1" xr6:uid="{00000000-0010-0000-6700-000001000000}" uniqueName="P1116006">
      <xmlPr mapId="4" xpath="/GIKU-UOP-DION/StrukturaUpraveINO_-_E_1000994/P1116006" xmlDataType="integer"/>
    </xmlCellPr>
  </singleXmlCell>
  <singleXmlCell id="219" xr6:uid="{00000000-000C-0000-FFFF-FFFF68000000}" r="C23" connectionId="0">
    <xmlCellPr id="1" xr6:uid="{00000000-0010-0000-6800-000001000000}" uniqueName="P1114315">
      <xmlPr mapId="4" xpath="/GIKU-UOP-DION/StrukturaUpraveINO_-_E_1000994/P1114315" xmlDataType="integer"/>
    </xmlCellPr>
  </singleXmlCell>
  <singleXmlCell id="220" xr6:uid="{00000000-000C-0000-FFFF-FFFF69000000}" r="B24" connectionId="0">
    <xmlCellPr id="1" xr6:uid="{00000000-0010-0000-6900-000001000000}" uniqueName="P1116007">
      <xmlPr mapId="4" xpath="/GIKU-UOP-DION/StrukturaUpraveINO_-_E_1000994/P1116007" xmlDataType="integer"/>
    </xmlCellPr>
  </singleXmlCell>
  <singleXmlCell id="221" xr6:uid="{00000000-000C-0000-FFFF-FFFF6A000000}" r="B25" connectionId="0">
    <xmlCellPr id="1" xr6:uid="{00000000-0010-0000-6A00-000001000000}" uniqueName="P1116008">
      <xmlPr mapId="4" xpath="/GIKU-UOP-DION/StrukturaUpraveINO_-_E_1000994/P1116008" xmlDataType="integer"/>
    </xmlCellPr>
  </singleXmlCell>
  <singleXmlCell id="222" xr6:uid="{00000000-000C-0000-FFFF-FFFF6B000000}" r="B26" connectionId="0">
    <xmlCellPr id="1" xr6:uid="{00000000-0010-0000-6B00-000001000000}" uniqueName="P1116009">
      <xmlPr mapId="4" xpath="/GIKU-UOP-DION/StrukturaUpraveINO_-_E_1000994/P1116009" xmlDataType="integer"/>
    </xmlCellPr>
  </singleXmlCell>
  <singleXmlCell id="223" xr6:uid="{00000000-000C-0000-FFFF-FFFF6C000000}" r="C27" connectionId="0">
    <xmlCellPr id="1" xr6:uid="{00000000-0010-0000-6C00-000001000000}" uniqueName="P1114316">
      <xmlPr mapId="4" xpath="/GIKU-UOP-DION/StrukturaUpraveINO_-_E_1000994/P1114316" xmlDataType="integer"/>
    </xmlCellPr>
  </singleXmlCell>
  <singleXmlCell id="224" xr6:uid="{00000000-000C-0000-FFFF-FFFF6D000000}" r="B28" connectionId="0">
    <xmlCellPr id="1" xr6:uid="{00000000-0010-0000-6D00-000001000000}" uniqueName="P1116010">
      <xmlPr mapId="4" xpath="/GIKU-UOP-DION/StrukturaUpraveINO_-_E_1000994/P1116010" xmlDataType="integer"/>
    </xmlCellPr>
  </singleXmlCell>
  <singleXmlCell id="225" xr6:uid="{00000000-000C-0000-FFFF-FFFF6E000000}" r="B29" connectionId="0">
    <xmlCellPr id="1" xr6:uid="{00000000-0010-0000-6E00-000001000000}" uniqueName="P1116011">
      <xmlPr mapId="4" xpath="/GIKU-UOP-DION/StrukturaUpraveINO_-_E_1000994/P1116011" xmlDataType="integer"/>
    </xmlCellPr>
  </singleXmlCell>
  <singleXmlCell id="226" xr6:uid="{00000000-000C-0000-FFFF-FFFF6F000000}" r="B30" connectionId="0">
    <xmlCellPr id="1" xr6:uid="{00000000-0010-0000-6F00-000001000000}" uniqueName="P1116012">
      <xmlPr mapId="4" xpath="/GIKU-UOP-DION/StrukturaUpraveINO_-_E_1000994/P1116012" xmlDataType="integer"/>
    </xmlCellPr>
  </singleXmlCell>
  <singleXmlCell id="227" xr6:uid="{00000000-000C-0000-FFFF-FFFF70000000}" r="C31" connectionId="0">
    <xmlCellPr id="1" xr6:uid="{00000000-0010-0000-7000-000001000000}" uniqueName="P1114520">
      <xmlPr mapId="4" xpath="/GIKU-UOP-DION/StrukturaUpraveINO_-_E_1000994/P1114520" xmlDataType="integer"/>
    </xmlCellPr>
  </singleXmlCell>
  <singleXmlCell id="228" xr6:uid="{00000000-000C-0000-FFFF-FFFF71000000}" r="C32" connectionId="0">
    <xmlCellPr id="1" xr6:uid="{00000000-0010-0000-7100-000001000000}" uniqueName="P1114317">
      <xmlPr mapId="4" xpath="/GIKU-UOP-DION/StrukturaUpraveINO_-_E_1000994/P1114317" xmlDataType="integer"/>
    </xmlCellPr>
  </singleXmlCell>
  <singleXmlCell id="229" xr6:uid="{00000000-000C-0000-FFFF-FFFF72000000}" r="B33" connectionId="0">
    <xmlCellPr id="1" xr6:uid="{00000000-0010-0000-7200-000001000000}" uniqueName="P1116013">
      <xmlPr mapId="4" xpath="/GIKU-UOP-DION/StrukturaUpraveINO_-_E_1000994/P1116013" xmlDataType="integer"/>
    </xmlCellPr>
  </singleXmlCell>
  <singleXmlCell id="230" xr6:uid="{00000000-000C-0000-FFFF-FFFF73000000}" r="B34" connectionId="0">
    <xmlCellPr id="1" xr6:uid="{00000000-0010-0000-7300-000001000000}" uniqueName="P1116014">
      <xmlPr mapId="4" xpath="/GIKU-UOP-DION/StrukturaUpraveINO_-_E_1000994/P1116014" xmlDataType="integer"/>
    </xmlCellPr>
  </singleXmlCell>
  <singleXmlCell id="231" xr6:uid="{00000000-000C-0000-FFFF-FFFF74000000}" r="B35" connectionId="0">
    <xmlCellPr id="1" xr6:uid="{00000000-0010-0000-7400-000001000000}" uniqueName="P1116015">
      <xmlPr mapId="4" xpath="/GIKU-UOP-DION/StrukturaUpraveINO_-_E_1000994/P1116015" xmlDataType="integer"/>
    </xmlCellPr>
  </singleXmlCell>
  <singleXmlCell id="233" xr6:uid="{00000000-000C-0000-FFFF-FFFF75000000}" r="C36" connectionId="0">
    <xmlCellPr id="1" xr6:uid="{00000000-0010-0000-7500-000001000000}" uniqueName="P1114521">
      <xmlPr mapId="4" xpath="/GIKU-UOP-DION/StrukturaUpraveINO_-_E_1000994/P1114521" xmlDataType="integer"/>
    </xmlCellPr>
  </singleXmlCell>
  <singleXmlCell id="234" xr6:uid="{00000000-000C-0000-FFFF-FFFF76000000}" r="C37" connectionId="0">
    <xmlCellPr id="1" xr6:uid="{00000000-0010-0000-7600-000001000000}" uniqueName="P1114318">
      <xmlPr mapId="4" xpath="/GIKU-UOP-DION/StrukturaUpraveINO_-_E_1000994/P1114318" xmlDataType="integer"/>
    </xmlCellPr>
  </singleXmlCell>
  <singleXmlCell id="235" xr6:uid="{00000000-000C-0000-FFFF-FFFF77000000}" r="B38" connectionId="0">
    <xmlCellPr id="1" xr6:uid="{00000000-0010-0000-7700-000001000000}" uniqueName="P1116016">
      <xmlPr mapId="4" xpath="/GIKU-UOP-DION/StrukturaUpraveINO_-_E_1000994/P1116016" xmlDataType="integer"/>
    </xmlCellPr>
  </singleXmlCell>
  <singleXmlCell id="236" xr6:uid="{00000000-000C-0000-FFFF-FFFF78000000}" r="B39" connectionId="0">
    <xmlCellPr id="1" xr6:uid="{00000000-0010-0000-7800-000001000000}" uniqueName="P1116017">
      <xmlPr mapId="4" xpath="/GIKU-UOP-DION/StrukturaUpraveINO_-_E_1000994/P1116017" xmlDataType="integer"/>
    </xmlCellPr>
  </singleXmlCell>
  <singleXmlCell id="237" xr6:uid="{00000000-000C-0000-FFFF-FFFF79000000}" r="B40" connectionId="0">
    <xmlCellPr id="1" xr6:uid="{00000000-0010-0000-7900-000001000000}" uniqueName="P1116018">
      <xmlPr mapId="4" xpath="/GIKU-UOP-DION/StrukturaUpraveINO_-_E_1000994/P1116018" xmlDataType="integer"/>
    </xmlCellPr>
  </singleXmlCell>
  <singleXmlCell id="238" xr6:uid="{00000000-000C-0000-FFFF-FFFF7A000000}" r="C41" connectionId="0">
    <xmlCellPr id="1" xr6:uid="{00000000-0010-0000-7A00-000001000000}" uniqueName="P1114522">
      <xmlPr mapId="4" xpath="/GIKU-UOP-DION/StrukturaUpraveINO_-_E_1000994/P1114522" xmlDataType="integer"/>
    </xmlCellPr>
  </singleXmlCell>
  <singleXmlCell id="239" xr6:uid="{00000000-000C-0000-FFFF-FFFF7B000000}" r="B42" connectionId="0">
    <xmlCellPr id="1" xr6:uid="{00000000-0010-0000-7B00-000001000000}" uniqueName="P1116019">
      <xmlPr mapId="4" xpath="/GIKU-UOP-DION/StrukturaUpraveINO_-_E_1000994/P1116019" xmlDataType="integer"/>
    </xmlCellPr>
  </singleXmlCell>
  <singleXmlCell id="240" xr6:uid="{00000000-000C-0000-FFFF-FFFF7C000000}" r="B43" connectionId="0">
    <xmlCellPr id="1" xr6:uid="{00000000-0010-0000-7C00-000001000000}" uniqueName="P1116020">
      <xmlPr mapId="4" xpath="/GIKU-UOP-DION/StrukturaUpraveINO_-_E_1000994/P1116020" xmlDataType="integer"/>
    </xmlCellPr>
  </singleXmlCell>
  <singleXmlCell id="241" xr6:uid="{00000000-000C-0000-FFFF-FFFF7D000000}" r="B44" connectionId="0">
    <xmlCellPr id="1" xr6:uid="{00000000-0010-0000-7D00-000001000000}" uniqueName="P1116021">
      <xmlPr mapId="4" xpath="/GIKU-UOP-DION/StrukturaUpraveINO_-_E_1000994/P1116021" xmlDataType="integer"/>
    </xmlCellPr>
  </singleXmlCell>
  <singleXmlCell id="242" xr6:uid="{00000000-000C-0000-FFFF-FFFF7E000000}" r="C45" connectionId="0">
    <xmlCellPr id="1" xr6:uid="{00000000-0010-0000-7E00-000001000000}" uniqueName="P1114319">
      <xmlPr mapId="4" xpath="/GIKU-UOP-DION/StrukturaUpraveINO_-_E_1000994/P1114319" xmlDataType="integer"/>
    </xmlCellPr>
  </singleXmlCell>
  <singleXmlCell id="243" xr6:uid="{00000000-000C-0000-FFFF-FFFF7F000000}" r="B46" connectionId="0">
    <xmlCellPr id="1" xr6:uid="{00000000-0010-0000-7F00-000001000000}" uniqueName="P1116022">
      <xmlPr mapId="4" xpath="/GIKU-UOP-DION/StrukturaUpraveINO_-_E_1000994/P1116022" xmlDataType="integer"/>
    </xmlCellPr>
  </singleXmlCell>
  <singleXmlCell id="244" xr6:uid="{00000000-000C-0000-FFFF-FFFF80000000}" r="C47" connectionId="0">
    <xmlCellPr id="1" xr6:uid="{00000000-0010-0000-8000-000001000000}" uniqueName="P1114523">
      <xmlPr mapId="4" xpath="/GIKU-UOP-DION/StrukturaUpraveINO_-_E_1000994/P1114523" xmlDataType="integer"/>
    </xmlCellPr>
  </singleXmlCell>
  <singleXmlCell id="245" xr6:uid="{00000000-000C-0000-FFFF-FFFF81000000}" r="B48" connectionId="0">
    <xmlCellPr id="1" xr6:uid="{00000000-0010-0000-8100-000001000000}" uniqueName="P1116023">
      <xmlPr mapId="4" xpath="/GIKU-UOP-DION/StrukturaUpraveINO_-_E_1000994/P1116023" xmlDataType="integer"/>
    </xmlCellPr>
  </singleXmlCell>
  <singleXmlCell id="246" xr6:uid="{00000000-000C-0000-FFFF-FFFF82000000}" r="B49" connectionId="0">
    <xmlCellPr id="1" xr6:uid="{00000000-0010-0000-8200-000001000000}" uniqueName="P1116024">
      <xmlPr mapId="4" xpath="/GIKU-UOP-DION/StrukturaUpraveINO_-_E_1000994/P1116024" xmlDataType="integer"/>
    </xmlCellPr>
  </singleXmlCell>
  <singleXmlCell id="247" xr6:uid="{00000000-000C-0000-FFFF-FFFF83000000}" r="B50" connectionId="0">
    <xmlCellPr id="1" xr6:uid="{00000000-0010-0000-8300-000001000000}" uniqueName="P1116025">
      <xmlPr mapId="4" xpath="/GIKU-UOP-DION/StrukturaUpraveINO_-_E_1000994/P1116025" xmlDataType="integer"/>
    </xmlCellPr>
  </singleXmlCell>
  <singleXmlCell id="248" xr6:uid="{00000000-000C-0000-FFFF-FFFF84000000}" r="C51" connectionId="0">
    <xmlCellPr id="1" xr6:uid="{00000000-0010-0000-8400-000001000000}" uniqueName="P1114524">
      <xmlPr mapId="4" xpath="/GIKU-UOP-DION/StrukturaUpraveINO_-_E_1000994/P1114524" xmlDataType="integer"/>
    </xmlCellPr>
  </singleXmlCell>
  <singleXmlCell id="249" xr6:uid="{00000000-000C-0000-FFFF-FFFF85000000}" r="B52" connectionId="0">
    <xmlCellPr id="1" xr6:uid="{00000000-0010-0000-8500-000001000000}" uniqueName="P1116026">
      <xmlPr mapId="4" xpath="/GIKU-UOP-DION/StrukturaUpraveINO_-_E_1000994/P1116026" xmlDataType="integer"/>
    </xmlCellPr>
  </singleXmlCell>
  <singleXmlCell id="250" xr6:uid="{00000000-000C-0000-FFFF-FFFF86000000}" r="B53" connectionId="0">
    <xmlCellPr id="1" xr6:uid="{00000000-0010-0000-8600-000001000000}" uniqueName="P1116027">
      <xmlPr mapId="4" xpath="/GIKU-UOP-DION/StrukturaUpraveINO_-_E_1000994/P1116027" xmlDataType="integer"/>
    </xmlCellPr>
  </singleXmlCell>
  <singleXmlCell id="251" xr6:uid="{00000000-000C-0000-FFFF-FFFF87000000}" r="B54" connectionId="0">
    <xmlCellPr id="1" xr6:uid="{00000000-0010-0000-8700-000001000000}" uniqueName="P1116028">
      <xmlPr mapId="4" xpath="/GIKU-UOP-DION/StrukturaUpraveINO_-_E_1000994/P1116028" xmlDataType="integer"/>
    </xmlCellPr>
  </singleXmlCell>
  <singleXmlCell id="252" xr6:uid="{00000000-000C-0000-FFFF-FFFF88000000}" r="C55" connectionId="0">
    <xmlCellPr id="1" xr6:uid="{00000000-0010-0000-8800-000001000000}" uniqueName="P1114525">
      <xmlPr mapId="4" xpath="/GIKU-UOP-DION/StrukturaUpraveINO_-_E_1000994/P1114525" xmlDataType="integer"/>
    </xmlCellPr>
  </singleXmlCell>
  <singleXmlCell id="253" xr6:uid="{00000000-000C-0000-FFFF-FFFF89000000}" r="C56" connectionId="0">
    <xmlCellPr id="1" xr6:uid="{00000000-0010-0000-8900-000001000000}" uniqueName="P1114336">
      <xmlPr mapId="4" xpath="/GIKU-UOP-DION/StrukturaUpraveINO_-_E_1000994/P1114336" xmlDataType="integer"/>
    </xmlCellPr>
  </singleXmlCell>
  <singleXmlCell id="254" xr6:uid="{00000000-000C-0000-FFFF-FFFF8A000000}" r="B57" connectionId="0">
    <xmlCellPr id="1" xr6:uid="{00000000-0010-0000-8A00-000001000000}" uniqueName="P1116029">
      <xmlPr mapId="4" xpath="/GIKU-UOP-DION/StrukturaUpraveINO_-_E_1000994/P1116029" xmlDataType="integer"/>
    </xmlCellPr>
  </singleXmlCell>
  <singleXmlCell id="255" xr6:uid="{00000000-000C-0000-FFFF-FFFF8B000000}" r="B58" connectionId="0">
    <xmlCellPr id="1" xr6:uid="{00000000-0010-0000-8B00-000001000000}" uniqueName="P1116030">
      <xmlPr mapId="4" xpath="/GIKU-UOP-DION/StrukturaUpraveINO_-_E_1000994/P1116030" xmlDataType="integer"/>
    </xmlCellPr>
  </singleXmlCell>
  <singleXmlCell id="256" xr6:uid="{00000000-000C-0000-FFFF-FFFF8C000000}" r="B59" connectionId="0">
    <xmlCellPr id="1" xr6:uid="{00000000-0010-0000-8C00-000001000000}" uniqueName="P1116031">
      <xmlPr mapId="4" xpath="/GIKU-UOP-DION/StrukturaUpraveINO_-_E_1000994/P1116031" xmlDataType="integer"/>
    </xmlCellPr>
  </singleXmlCell>
  <singleXmlCell id="257" xr6:uid="{00000000-000C-0000-FFFF-FFFF8D000000}" r="C60" connectionId="0">
    <xmlCellPr id="1" xr6:uid="{00000000-0010-0000-8D00-000001000000}" uniqueName="P1114552">
      <xmlPr mapId="4" xpath="/GIKU-UOP-DION/StrukturaUpraveINO_-_E_1000994/P1114552" xmlDataType="integer"/>
    </xmlCellPr>
  </singleXmlCell>
  <singleXmlCell id="258" xr6:uid="{00000000-000C-0000-FFFF-FFFF8E000000}" r="C61" connectionId="0">
    <xmlCellPr id="1" xr6:uid="{00000000-0010-0000-8E00-000001000000}" uniqueName="P1114553">
      <xmlPr mapId="4" xpath="/GIKU-UOP-DION/StrukturaUpraveINO_-_E_1000994/P1114553" xmlDataType="integer"/>
    </xmlCellPr>
  </singleXmlCell>
  <singleXmlCell id="259" xr6:uid="{00000000-000C-0000-FFFF-FFFF8F000000}" r="C62" connectionId="0">
    <xmlCellPr id="1" xr6:uid="{00000000-0010-0000-8F00-000001000000}" uniqueName="P1114554">
      <xmlPr mapId="4" xpath="/GIKU-UOP-DION/StrukturaUpraveINO_-_E_1000994/P1114554" xmlDataType="integer"/>
    </xmlCellPr>
  </singleXmlCell>
  <singleXmlCell id="260" xr6:uid="{00000000-000C-0000-FFFF-FFFF90000000}" r="C63" connectionId="0">
    <xmlCellPr id="1" xr6:uid="{00000000-0010-0000-9000-000001000000}" uniqueName="P1114555">
      <xmlPr mapId="4" xpath="/GIKU-UOP-DION/StrukturaUpraveINO_-_E_1000994/P1114555" xmlDataType="integer"/>
    </xmlCellPr>
  </singleXmlCell>
  <singleXmlCell id="261" xr6:uid="{00000000-000C-0000-FFFF-FFFF91000000}" r="C64" connectionId="0">
    <xmlCellPr id="1" xr6:uid="{00000000-0010-0000-9100-000001000000}" uniqueName="P1114556">
      <xmlPr mapId="4" xpath="/GIKU-UOP-DION/StrukturaUpraveINO_-_E_1000994/P1114556" xmlDataType="integer"/>
    </xmlCellPr>
  </singleXmlCell>
  <singleXmlCell id="262" xr6:uid="{00000000-000C-0000-FFFF-FFFF92000000}" r="C65" connectionId="0">
    <xmlCellPr id="1" xr6:uid="{00000000-0010-0000-9200-000001000000}" uniqueName="P1114557">
      <xmlPr mapId="4" xpath="/GIKU-UOP-DION/StrukturaUpraveINO_-_E_1000994/P1114557" xmlDataType="integer"/>
    </xmlCellPr>
  </singleXmlCell>
  <singleXmlCell id="263" xr6:uid="{00000000-000C-0000-FFFF-FFFF93000000}" r="C66" connectionId="0">
    <xmlCellPr id="1" xr6:uid="{00000000-0010-0000-9300-000001000000}" uniqueName="P1114558">
      <xmlPr mapId="4" xpath="/GIKU-UOP-DION/StrukturaUpraveINO_-_E_1000994/P1114558" xmlDataType="integer"/>
    </xmlCellPr>
  </singleXmlCell>
  <singleXmlCell id="264" xr6:uid="{00000000-000C-0000-FFFF-FFFF94000000}" r="C67" connectionId="0">
    <xmlCellPr id="1" xr6:uid="{00000000-0010-0000-9400-000001000000}" uniqueName="P1114559">
      <xmlPr mapId="4" xpath="/GIKU-UOP-DION/StrukturaUpraveINO_-_E_1000994/P1114559" xmlDataType="integer"/>
    </xmlCellPr>
  </singleXmlCell>
  <singleXmlCell id="265" xr6:uid="{00000000-000C-0000-FFFF-FFFF95000000}" r="C68" connectionId="0">
    <xmlCellPr id="1" xr6:uid="{00000000-0010-0000-9500-000001000000}" uniqueName="P1114560">
      <xmlPr mapId="4" xpath="/GIKU-UOP-DION/StrukturaUpraveINO_-_E_1000994/P1114560" xmlDataType="integer"/>
    </xmlCellPr>
  </singleXmlCell>
  <singleXmlCell id="266" xr6:uid="{00000000-000C-0000-FFFF-FFFF96000000}" r="C69" connectionId="0">
    <xmlCellPr id="1" xr6:uid="{00000000-0010-0000-9600-000001000000}" uniqueName="P1114321">
      <xmlPr mapId="4" xpath="/GIKU-UOP-DION/StrukturaUpraveINO_-_E_1000994/P1114321" xmlDataType="integer"/>
    </xmlCellPr>
  </singleXmlCell>
  <singleXmlCell id="267" xr6:uid="{00000000-000C-0000-FFFF-FFFF97000000}" r="B70" connectionId="0">
    <xmlCellPr id="1" xr6:uid="{00000000-0010-0000-9700-000001000000}" uniqueName="P1114335">
      <xmlPr mapId="4" xpath="/GIKU-UOP-DION/StrukturaUpraveINO_-_E_1000994/P1114335" xmlDataType="decimal"/>
    </xmlCellPr>
  </singleXmlCell>
  <singleXmlCell id="268" xr6:uid="{00000000-000C-0000-FFFF-FFFF98000000}" r="C71" connectionId="0">
    <xmlCellPr id="1" xr6:uid="{00000000-0010-0000-9800-000001000000}" uniqueName="P1114322">
      <xmlPr mapId="4" xpath="/GIKU-UOP-DION/StrukturaUpraveINO_-_E_1000994/P1114322" xmlDataType="integer"/>
    </xmlCellPr>
  </singleXmlCell>
  <singleXmlCell id="269" xr6:uid="{00000000-000C-0000-FFFF-FFFF99000000}" r="B72" connectionId="0">
    <xmlCellPr id="1" xr6:uid="{00000000-0010-0000-9900-000001000000}" uniqueName="P1114334">
      <xmlPr mapId="4" xpath="/GIKU-UOP-DION/StrukturaUpraveINO_-_E_1000994/P1114334" xmlDataType="decimal"/>
    </xmlCellPr>
  </singleXmlCell>
  <singleXmlCell id="270" xr6:uid="{00000000-000C-0000-FFFF-FFFF9A000000}" r="C73" connectionId="0">
    <xmlCellPr id="1" xr6:uid="{00000000-0010-0000-9A00-000001000000}" uniqueName="P1114323">
      <xmlPr mapId="4" xpath="/GIKU-UOP-DION/StrukturaUpraveINO_-_E_1000994/P1114323" xmlDataType="integer"/>
    </xmlCellPr>
  </singleXmlCell>
  <singleXmlCell id="271" xr6:uid="{00000000-000C-0000-FFFF-FFFF9B000000}" r="B74" connectionId="0">
    <xmlCellPr id="1" xr6:uid="{00000000-0010-0000-9B00-000001000000}" uniqueName="P1114333">
      <xmlPr mapId="4" xpath="/GIKU-UOP-DION/StrukturaUpraveINO_-_E_1000994/P1114333" xmlDataType="decimal"/>
    </xmlCellPr>
  </singleXmlCell>
  <singleXmlCell id="272" xr6:uid="{00000000-000C-0000-FFFF-FFFF9C000000}" r="C75" connectionId="0">
    <xmlCellPr id="1" xr6:uid="{00000000-0010-0000-9C00-000001000000}" uniqueName="P1114324">
      <xmlPr mapId="4" xpath="/GIKU-UOP-DION/StrukturaUpraveINO_-_E_1000994/P1114324" xmlDataType="integer"/>
    </xmlCellPr>
  </singleXmlCell>
  <singleXmlCell id="273" xr6:uid="{00000000-000C-0000-FFFF-FFFF9D000000}" r="B76" connectionId="0">
    <xmlCellPr id="1" xr6:uid="{00000000-0010-0000-9D00-000001000000}" uniqueName="P1114332">
      <xmlPr mapId="4" xpath="/GIKU-UOP-DION/StrukturaUpraveINO_-_E_1000994/P1114332" xmlDataType="decimal"/>
    </xmlCellPr>
  </singleXmlCell>
  <singleXmlCell id="274" xr6:uid="{00000000-000C-0000-FFFF-FFFF9E000000}" r="C77" connectionId="0">
    <xmlCellPr id="1" xr6:uid="{00000000-0010-0000-9E00-000001000000}" uniqueName="P1114325">
      <xmlPr mapId="4" xpath="/GIKU-UOP-DION/StrukturaUpraveINO_-_E_1000994/P1114325" xmlDataType="integer"/>
    </xmlCellPr>
  </singleXmlCell>
  <singleXmlCell id="275" xr6:uid="{00000000-000C-0000-FFFF-FFFF9F000000}" r="B78" connectionId="0">
    <xmlCellPr id="1" xr6:uid="{00000000-0010-0000-9F00-000001000000}" uniqueName="P1114331">
      <xmlPr mapId="4" xpath="/GIKU-UOP-DION/StrukturaUpraveINO_-_E_1000994/P1114331" xmlDataType="decimal"/>
    </xmlCellPr>
  </singleXmlCell>
  <singleXmlCell id="276" xr6:uid="{00000000-000C-0000-FFFF-FFFFA0000000}" r="C79" connectionId="0">
    <xmlCellPr id="1" xr6:uid="{00000000-0010-0000-A000-000001000000}" uniqueName="P1114326">
      <xmlPr mapId="4" xpath="/GIKU-UOP-DION/StrukturaUpraveINO_-_E_1000994/P1114326" xmlDataType="integer"/>
    </xmlCellPr>
  </singleXmlCell>
  <singleXmlCell id="277" xr6:uid="{00000000-000C-0000-FFFF-FFFFA1000000}" r="B80" connectionId="0">
    <xmlCellPr id="1" xr6:uid="{00000000-0010-0000-A100-000001000000}" uniqueName="P1114330">
      <xmlPr mapId="4" xpath="/GIKU-UOP-DION/StrukturaUpraveINO_-_E_100099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8" xr6:uid="{00000000-000C-0000-FFFF-FFFFA2000000}" r="C2" connectionId="0">
    <xmlCellPr id="1" xr6:uid="{00000000-0010-0000-A200-000001000000}" uniqueName="P1114386">
      <xmlPr mapId="4" xpath="/GIKU-UOP-DION/Naknade_-_E_1000995/P1114386" xmlDataType="integer"/>
    </xmlCellPr>
  </singleXmlCell>
  <singleXmlCell id="279" xr6:uid="{00000000-000C-0000-FFFF-FFFFA3000000}" r="C3" connectionId="0">
    <xmlCellPr id="1" xr6:uid="{00000000-0010-0000-A300-000001000000}" uniqueName="P1114388">
      <xmlPr mapId="4" xpath="/GIKU-UOP-DION/Naknade_-_E_1000995/P1114388" xmlDataType="integer"/>
    </xmlCellPr>
  </singleXmlCell>
  <singleXmlCell id="280" xr6:uid="{00000000-000C-0000-FFFF-FFFFA4000000}" r="C4" connectionId="0">
    <xmlCellPr id="1" xr6:uid="{00000000-0010-0000-A400-000001000000}" uniqueName="P1114390">
      <xmlPr mapId="4" xpath="/GIKU-UOP-DION/Naknade_-_E_1000995/P1114390" xmlDataType="integer"/>
    </xmlCellPr>
  </singleXmlCell>
  <singleXmlCell id="281" xr6:uid="{00000000-000C-0000-FFFF-FFFFA5000000}" r="C5" connectionId="0">
    <xmlCellPr id="1" xr6:uid="{00000000-0010-0000-A500-000001000000}" uniqueName="P1114392">
      <xmlPr mapId="4" xpath="/GIKU-UOP-DION/Naknade_-_E_1000995/P1114392" xmlDataType="integer"/>
    </xmlCellPr>
  </singleXmlCell>
  <singleXmlCell id="282" xr6:uid="{00000000-000C-0000-FFFF-FFFFA6000000}" r="C6" connectionId="0">
    <xmlCellPr id="1" xr6:uid="{00000000-0010-0000-A600-000001000000}" uniqueName="P1114400">
      <xmlPr mapId="4" xpath="/GIKU-UOP-DION/Naknade_-_E_1000995/P1114400" xmlDataType="integer"/>
    </xmlCellPr>
  </singleXmlCell>
  <singleXmlCell id="283" xr6:uid="{00000000-000C-0000-FFFF-FFFFA7000000}" r="B7" connectionId="0">
    <xmlCellPr id="1" xr6:uid="{00000000-0010-0000-A700-000001000000}" uniqueName="P1114411">
      <xmlPr mapId="4" xpath="/GIKU-UOP-DION/Naknade_-_E_1000995/P1114411" xmlDataType="decimal"/>
    </xmlCellPr>
  </singleXmlCell>
  <singleXmlCell id="284" xr6:uid="{00000000-000C-0000-FFFF-FFFFA8000000}" r="B8" connectionId="0">
    <xmlCellPr id="1" xr6:uid="{00000000-0010-0000-A800-000001000000}" uniqueName="P1114414">
      <xmlPr mapId="4" xpath="/GIKU-UOP-DION/Naknade_-_E_1000995/P1114414" xmlDataType="decimal"/>
    </xmlCellPr>
  </singleXmlCell>
  <singleXmlCell id="285" xr6:uid="{00000000-000C-0000-FFFF-FFFFA9000000}" r="C9" connectionId="0">
    <xmlCellPr id="1" xr6:uid="{00000000-0010-0000-A900-000001000000}" uniqueName="P1114417">
      <xmlPr mapId="4" xpath="/GIKU-UOP-DION/Naknade_-_E_1000995/P1114417" xmlDataType="integer"/>
    </xmlCellPr>
  </singleXmlCell>
  <singleXmlCell id="286" xr6:uid="{00000000-000C-0000-FFFF-FFFFAA000000}" r="B10" connectionId="0">
    <xmlCellPr id="1" xr6:uid="{00000000-0010-0000-AA00-000001000000}" uniqueName="P1114419">
      <xmlPr mapId="4" xpath="/GIKU-UOP-DION/Naknade_-_E_1000995/P1114419" xmlDataType="decimal"/>
    </xmlCellPr>
  </singleXmlCell>
  <singleXmlCell id="287" xr6:uid="{00000000-000C-0000-FFFF-FFFFAB000000}" r="C11" connectionId="0">
    <xmlCellPr id="1" xr6:uid="{00000000-0010-0000-AB00-000001000000}" uniqueName="P1114420">
      <xmlPr mapId="4" xpath="/GIKU-UOP-DION/Naknade_-_E_1000995/P1114420" xmlDataType="integer"/>
    </xmlCellPr>
  </singleXmlCell>
  <singleXmlCell id="288" xr6:uid="{00000000-000C-0000-FFFF-FFFFAC000000}" r="B12" connectionId="0">
    <xmlCellPr id="1" xr6:uid="{00000000-0010-0000-AC00-000001000000}" uniqueName="P1114421">
      <xmlPr mapId="4" xpath="/GIKU-UOP-DION/Naknade_-_E_1000995/P1114421" xmlDataType="integer"/>
    </xmlCellPr>
  </singleXmlCell>
  <singleXmlCell id="289" xr6:uid="{00000000-000C-0000-FFFF-FFFFAD000000}" r="B13" connectionId="0">
    <xmlCellPr id="1" xr6:uid="{00000000-0010-0000-AD00-000001000000}" uniqueName="P1114422">
      <xmlPr mapId="4" xpath="/GIKU-UOP-DION/Naknade_-_E_1000995/P1114422" xmlDataType="decimal"/>
    </xmlCellPr>
  </singleXmlCell>
  <singleXmlCell id="290" xr6:uid="{00000000-000C-0000-FFFF-FFFFAE000000}" r="C14" connectionId="0">
    <xmlCellPr id="1" xr6:uid="{00000000-0010-0000-AE00-000001000000}" uniqueName="P1114424">
      <xmlPr mapId="4" xpath="/GIKU-UOP-DION/Naknade_-_E_1000995/P1114424" xmlDataType="integer"/>
    </xmlCellPr>
  </singleXmlCell>
  <singleXmlCell id="291" xr6:uid="{00000000-000C-0000-FFFF-FFFFAF000000}" r="B15" connectionId="0">
    <xmlCellPr id="1" xr6:uid="{00000000-0010-0000-AF00-000001000000}" uniqueName="P1114425">
      <xmlPr mapId="4" xpath="/GIKU-UOP-DION/Naknade_-_E_1000995/P1114425" xmlDataType="decimal"/>
    </xmlCellPr>
  </singleXmlCell>
  <singleXmlCell id="292" xr6:uid="{00000000-000C-0000-FFFF-FFFFB0000000}" r="C16" connectionId="0">
    <xmlCellPr id="1" xr6:uid="{00000000-0010-0000-B000-000001000000}" uniqueName="P1114426">
      <xmlPr mapId="4" xpath="/GIKU-UOP-DION/Naknade_-_E_1000995/P1114426" xmlDataType="integer"/>
    </xmlCellPr>
  </singleXmlCell>
  <singleXmlCell id="293" xr6:uid="{00000000-000C-0000-FFFF-FFFFB1000000}" r="B17" connectionId="0">
    <xmlCellPr id="1" xr6:uid="{00000000-0010-0000-B100-000001000000}" uniqueName="P1114427">
      <xmlPr mapId="4" xpath="/GIKU-UOP-DION/Naknade_-_E_1000995/P1114427" xmlDataType="decimal"/>
    </xmlCellPr>
  </singleXmlCell>
  <singleXmlCell id="294" xr6:uid="{00000000-000C-0000-FFFF-FFFFB2000000}" r="C18" connectionId="0">
    <xmlCellPr id="1" xr6:uid="{00000000-0010-0000-B200-000001000000}" uniqueName="P1114432">
      <xmlPr mapId="4" xpath="/GIKU-UOP-DION/Naknade_-_E_1000995/P1114432" xmlDataType="integer"/>
    </xmlCellPr>
  </singleXmlCell>
  <singleXmlCell id="295" xr6:uid="{00000000-000C-0000-FFFF-FFFFB3000000}" r="B19" connectionId="0">
    <xmlCellPr id="1" xr6:uid="{00000000-0010-0000-B300-000001000000}" uniqueName="P1114436">
      <xmlPr mapId="4" xpath="/GIKU-UOP-DION/Naknade_-_E_1000995/P1114436" xmlDataType="decimal"/>
    </xmlCellPr>
  </singleXmlCell>
  <singleXmlCell id="296" xr6:uid="{00000000-000C-0000-FFFF-FFFFB4000000}" r="C20" connectionId="0">
    <xmlCellPr id="1" xr6:uid="{00000000-0010-0000-B400-000001000000}" uniqueName="P1114437">
      <xmlPr mapId="4" xpath="/GIKU-UOP-DION/Naknade_-_E_1000995/P1114437" xmlDataType="integer"/>
    </xmlCellPr>
  </singleXmlCell>
  <singleXmlCell id="297" xr6:uid="{00000000-000C-0000-FFFF-FFFFB5000000}" r="C21" connectionId="0">
    <xmlCellPr id="1" xr6:uid="{00000000-0010-0000-B500-000001000000}" uniqueName="P1114447">
      <xmlPr mapId="4" xpath="/GIKU-UOP-DION/Naknade_-_E_1000995/P1114447" xmlDataType="integer"/>
    </xmlCellPr>
  </singleXmlCell>
  <singleXmlCell id="298" xr6:uid="{00000000-000C-0000-FFFF-FFFFB6000000}" r="C22" connectionId="0">
    <xmlCellPr id="1" xr6:uid="{00000000-0010-0000-B600-000001000000}" uniqueName="P1114450">
      <xmlPr mapId="4" xpath="/GIKU-UOP-DION/Naknade_-_E_1000995/P1114450" xmlDataType="integer"/>
    </xmlCellPr>
  </singleXmlCell>
  <singleXmlCell id="299" xr6:uid="{00000000-000C-0000-FFFF-FFFFB7000000}" r="C23" connectionId="0">
    <xmlCellPr id="1" xr6:uid="{00000000-0010-0000-B700-000001000000}" uniqueName="P1114453">
      <xmlPr mapId="4" xpath="/GIKU-UOP-DION/Naknade_-_E_1000995/P1114453" xmlDataType="integer"/>
    </xmlCellPr>
  </singleXmlCell>
  <singleXmlCell id="300" xr6:uid="{00000000-000C-0000-FFFF-FFFFB8000000}" r="C24" connectionId="0">
    <xmlCellPr id="1" xr6:uid="{00000000-0010-0000-B800-000001000000}" uniqueName="P1114455">
      <xmlPr mapId="4" xpath="/GIKU-UOP-DION/Naknade_-_E_1000995/P1114455" xmlDataType="integer"/>
    </xmlCellPr>
  </singleXmlCell>
  <singleXmlCell id="301" xr6:uid="{00000000-000C-0000-FFFF-FFFFB9000000}" r="C25" connectionId="0">
    <xmlCellPr id="1" xr6:uid="{00000000-0010-0000-B900-000001000000}" uniqueName="P1114458">
      <xmlPr mapId="4" xpath="/GIKU-UOP-DION/Naknade_-_E_1000995/P1114458" xmlDataType="integer"/>
    </xmlCellPr>
  </singleXmlCell>
  <singleXmlCell id="302" xr6:uid="{00000000-000C-0000-FFFF-FFFFBA000000}" r="C26" connectionId="0">
    <xmlCellPr id="1" xr6:uid="{00000000-0010-0000-BA00-000001000000}" uniqueName="P1114460">
      <xmlPr mapId="4" xpath="/GIKU-UOP-DION/Naknade_-_E_1000995/P1114460" xmlDataType="integer"/>
    </xmlCellPr>
  </singleXmlCell>
  <singleXmlCell id="303" xr6:uid="{00000000-000C-0000-FFFF-FFFFBB000000}" r="B27" connectionId="0">
    <xmlCellPr id="1" xr6:uid="{00000000-0010-0000-BB00-000001000000}" uniqueName="P1114463">
      <xmlPr mapId="4" xpath="/GIKU-UOP-DION/Naknade_-_E_1000995/P1114463" xmlDataType="decimal"/>
    </xmlCellPr>
  </singleXmlCell>
  <singleXmlCell id="304" xr6:uid="{00000000-000C-0000-FFFF-FFFFBC000000}" r="C28" connectionId="0">
    <xmlCellPr id="1" xr6:uid="{00000000-0010-0000-BC00-000001000000}" uniqueName="P1114464">
      <xmlPr mapId="4" xpath="/GIKU-UOP-DION/Naknade_-_E_1000995/P1114464" xmlDataType="integer"/>
    </xmlCellPr>
  </singleXmlCell>
  <singleXmlCell id="305" xr6:uid="{00000000-000C-0000-FFFF-FFFFBD000000}" r="B29" connectionId="0">
    <xmlCellPr id="1" xr6:uid="{00000000-0010-0000-BD00-000001000000}" uniqueName="P1114465">
      <xmlPr mapId="4" xpath="/GIKU-UOP-DION/Naknade_-_E_1000995/P1114465" xmlDataType="decimal"/>
    </xmlCellPr>
  </singleXmlCell>
  <singleXmlCell id="306" xr6:uid="{00000000-000C-0000-FFFF-FFFFBE000000}" r="C30" connectionId="0">
    <xmlCellPr id="1" xr6:uid="{00000000-0010-0000-BE00-000001000000}" uniqueName="P1114471">
      <xmlPr mapId="4" xpath="/GIKU-UOP-DION/Naknade_-_E_1000995/P1114471" xmlDataType="integer"/>
    </xmlCellPr>
  </singleXmlCell>
  <singleXmlCell id="307" xr6:uid="{00000000-000C-0000-FFFF-FFFFBF000000}" r="C31" connectionId="0">
    <xmlCellPr id="1" xr6:uid="{00000000-0010-0000-BF00-000001000000}" uniqueName="P1114472">
      <xmlPr mapId="4" xpath="/GIKU-UOP-DION/Naknade_-_E_1000995/P1114472" xmlDataType="integer"/>
    </xmlCellPr>
  </singleXmlCell>
  <singleXmlCell id="308" xr6:uid="{00000000-000C-0000-FFFF-FFFFC0000000}" r="B32" connectionId="0">
    <xmlCellPr id="1" xr6:uid="{00000000-0010-0000-C000-000001000000}" uniqueName="P1114474">
      <xmlPr mapId="4" xpath="/GIKU-UOP-DION/Naknade_-_E_1000995/P1114474" xmlDataType="decimal"/>
    </xmlCellPr>
  </singleXmlCell>
  <singleXmlCell id="309" xr6:uid="{00000000-000C-0000-FFFF-FFFFC1000000}" r="B33" connectionId="0">
    <xmlCellPr id="1" xr6:uid="{00000000-0010-0000-C100-000001000000}" uniqueName="P1114476">
      <xmlPr mapId="4" xpath="/GIKU-UOP-DION/Naknade_-_E_1000995/P1114476" xmlDataType="decimal"/>
    </xmlCellPr>
  </singleXmlCell>
  <singleXmlCell id="310" xr6:uid="{00000000-000C-0000-FFFF-FFFFC2000000}" r="C34" connectionId="0">
    <xmlCellPr id="1" xr6:uid="{00000000-0010-0000-C200-000001000000}" uniqueName="P1114486">
      <xmlPr mapId="4" xpath="/GIKU-UOP-DION/Naknade_-_E_1000995/P1114486" xmlDataType="integer"/>
    </xmlCellPr>
  </singleXmlCell>
  <singleXmlCell id="311" xr6:uid="{00000000-000C-0000-FFFF-FFFFC3000000}" r="B35" connectionId="0">
    <xmlCellPr id="1" xr6:uid="{00000000-0010-0000-C300-000001000000}" uniqueName="P1114488">
      <xmlPr mapId="4" xpath="/GIKU-UOP-DION/Naknade_-_E_1000995/P1114488" xmlDataType="decimal"/>
    </xmlCellPr>
  </singleXmlCell>
  <singleXmlCell id="312" xr6:uid="{00000000-000C-0000-FFFF-FFFFC4000000}" r="C36" connectionId="0">
    <xmlCellPr id="1" xr6:uid="{00000000-0010-0000-C400-000001000000}" uniqueName="P1114492">
      <xmlPr mapId="4" xpath="/GIKU-UOP-DION/Naknade_-_E_1000995/P1114492" xmlDataType="integer"/>
    </xmlCellPr>
  </singleXmlCell>
  <singleXmlCell id="313" xr6:uid="{00000000-000C-0000-FFFF-FFFFC5000000}" r="B37" connectionId="0">
    <xmlCellPr id="1" xr6:uid="{00000000-0010-0000-C500-000001000000}" uniqueName="P1114496">
      <xmlPr mapId="4" xpath="/GIKU-UOP-DION/Naknade_-_E_1000995/P1114496" xmlDataType="integer"/>
    </xmlCellPr>
  </singleXmlCell>
  <singleXmlCell id="314" xr6:uid="{00000000-000C-0000-FFFF-FFFFC6000000}" r="B38" connectionId="0">
    <xmlCellPr id="1" xr6:uid="{00000000-0010-0000-C600-000001000000}" uniqueName="P1114493">
      <xmlPr mapId="4" xpath="/GIKU-UOP-DION/Naknade_-_E_1000995/P1114493" xmlDataType="decimal"/>
    </xmlCellPr>
  </singleXmlCell>
  <singleXmlCell id="315" xr6:uid="{00000000-000C-0000-FFFF-FFFFC7000000}" r="C39" connectionId="0">
    <xmlCellPr id="1" xr6:uid="{00000000-0010-0000-C700-000001000000}" uniqueName="P1114498">
      <xmlPr mapId="4" xpath="/GIKU-UOP-DION/Naknade_-_E_1000995/P1114498" xmlDataType="integer"/>
    </xmlCellPr>
  </singleXmlCell>
  <singleXmlCell id="316" xr6:uid="{00000000-000C-0000-FFFF-FFFFC8000000}" r="B40" connectionId="0">
    <xmlCellPr id="1" xr6:uid="{00000000-0010-0000-C800-000001000000}" uniqueName="P1114499">
      <xmlPr mapId="4" xpath="/GIKU-UOP-DION/Naknade_-_E_1000995/P1114499" xmlDataType="decimal"/>
    </xmlCellPr>
  </singleXmlCell>
  <singleXmlCell id="317" xr6:uid="{00000000-000C-0000-FFFF-FFFFC9000000}" r="C41" connectionId="0">
    <xmlCellPr id="1" xr6:uid="{00000000-0010-0000-C900-000001000000}" uniqueName="P1114501">
      <xmlPr mapId="4" xpath="/GIKU-UOP-DION/Naknade_-_E_1000995/P1114501" xmlDataType="integer"/>
    </xmlCellPr>
  </singleXmlCell>
  <singleXmlCell id="318" xr6:uid="{00000000-000C-0000-FFFF-FFFFCA000000}" r="B42" connectionId="0">
    <xmlCellPr id="1" xr6:uid="{00000000-0010-0000-CA00-000001000000}" uniqueName="P1114502">
      <xmlPr mapId="4" xpath="/GIKU-UOP-DION/Naknade_-_E_1000995/P1114502" xmlDataType="decimal"/>
    </xmlCellPr>
  </singleXmlCell>
  <singleXmlCell id="319" xr6:uid="{00000000-000C-0000-FFFF-FFFFCB000000}" r="C43" connectionId="0">
    <xmlCellPr id="1" xr6:uid="{00000000-0010-0000-CB00-000001000000}" uniqueName="P1114503">
      <xmlPr mapId="4" xpath="/GIKU-UOP-DION/Naknade_-_E_1000995/P1114503" xmlDataType="integer"/>
    </xmlCellPr>
  </singleXmlCell>
  <singleXmlCell id="320" xr6:uid="{00000000-000C-0000-FFFF-FFFFCC000000}" r="B44" connectionId="0">
    <xmlCellPr id="1" xr6:uid="{00000000-0010-0000-CC00-000001000000}" uniqueName="P1114505">
      <xmlPr mapId="4" xpath="/GIKU-UOP-DION/Naknade_-_E_100099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CD000000}" r="C2" connectionId="0">
    <xmlCellPr id="1" xr6:uid="{00000000-0010-0000-CD00-000001000000}" uniqueName="P1114369">
      <xmlPr mapId="4" xpath="/GIKU-UOP-DION/Opcije_-_E_1000996/P1114369" xmlDataType="integer"/>
    </xmlCellPr>
  </singleXmlCell>
  <singleXmlCell id="322" xr6:uid="{00000000-000C-0000-FFFF-FFFFCE000000}" r="B3" connectionId="0">
    <xmlCellPr id="1" xr6:uid="{00000000-0010-0000-CE00-000001000000}" uniqueName="P1114473">
      <xmlPr mapId="4" xpath="/GIKU-UOP-DION/Opcije_-_E_1000996/P1114473" xmlDataType="date"/>
    </xmlCellPr>
  </singleXmlCell>
  <singleXmlCell id="323" xr6:uid="{00000000-000C-0000-FFFF-FFFFCF000000}" r="B4" connectionId="0">
    <xmlCellPr id="1" xr6:uid="{00000000-0010-0000-CF00-000001000000}" uniqueName="P1114375">
      <xmlPr mapId="4" xpath="/GIKU-UOP-DION/Opcije_-_E_1000996/P1114375" xmlDataType="integer"/>
    </xmlCellPr>
  </singleXmlCell>
  <singleXmlCell id="324" xr6:uid="{00000000-000C-0000-FFFF-FFFFD0000000}" r="B5" connectionId="0">
    <xmlCellPr id="1" xr6:uid="{00000000-0010-0000-D000-000001000000}" uniqueName="P1114376">
      <xmlPr mapId="4" xpath="/GIKU-UOP-DION/Opcije_-_E_1000996/P1114376" xmlDataType="integer"/>
    </xmlCellPr>
  </singleXmlCell>
  <singleXmlCell id="325" xr6:uid="{00000000-000C-0000-FFFF-FFFFD1000000}" r="B6" connectionId="0">
    <xmlCellPr id="1" xr6:uid="{00000000-0010-0000-D100-000001000000}" uniqueName="P1114475">
      <xmlPr mapId="4" xpath="/GIKU-UOP-DION/Opcije_-_E_1000996/P1114475" xmlDataType="decimal"/>
    </xmlCellPr>
  </singleXmlCell>
  <singleXmlCell id="326" xr6:uid="{00000000-000C-0000-FFFF-FFFFD2000000}" r="C7" connectionId="0">
    <xmlCellPr id="1" xr6:uid="{00000000-0010-0000-D200-000001000000}" uniqueName="P1114477">
      <xmlPr mapId="4" xpath="/GIKU-UOP-DION/Opcije_-_E_1000996/P1114477" xmlDataType="integer"/>
    </xmlCellPr>
  </singleXmlCell>
  <singleXmlCell id="327" xr6:uid="{00000000-000C-0000-FFFF-FFFFD3000000}" r="B8" connectionId="0">
    <xmlCellPr id="1" xr6:uid="{00000000-0010-0000-D300-000001000000}" uniqueName="P1114478">
      <xmlPr mapId="4" xpath="/GIKU-UOP-DION/Opcije_-_E_1000996/P1114478" xmlDataType="date"/>
    </xmlCellPr>
  </singleXmlCell>
  <singleXmlCell id="328" xr6:uid="{00000000-000C-0000-FFFF-FFFFD4000000}" r="B9" connectionId="0">
    <xmlCellPr id="1" xr6:uid="{00000000-0010-0000-D400-000001000000}" uniqueName="P1114377">
      <xmlPr mapId="4" xpath="/GIKU-UOP-DION/Opcije_-_E_1000996/P1114377" xmlDataType="integer"/>
    </xmlCellPr>
  </singleXmlCell>
  <singleXmlCell id="329" xr6:uid="{00000000-000C-0000-FFFF-FFFFD5000000}" r="B10" connectionId="0">
    <xmlCellPr id="1" xr6:uid="{00000000-0010-0000-D500-000001000000}" uniqueName="P1114378">
      <xmlPr mapId="4" xpath="/GIKU-UOP-DION/Opcije_-_E_1000996/P1114378" xmlDataType="integer"/>
    </xmlCellPr>
  </singleXmlCell>
  <singleXmlCell id="330" xr6:uid="{00000000-000C-0000-FFFF-FFFFD6000000}" r="B11" connectionId="0">
    <xmlCellPr id="1" xr6:uid="{00000000-0010-0000-D600-000001000000}" uniqueName="P1114481">
      <xmlPr mapId="4" xpath="/GIKU-UOP-DION/Opcije_-_E_100099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1" xr6:uid="{00000000-000C-0000-FFFF-FFFFD7000000}" r="C2" connectionId="0">
    <xmlCellPr id="1" xr6:uid="{00000000-0010-0000-D700-000001000000}" uniqueName="P1114352">
      <xmlPr mapId="4" xpath="/GIKU-UOP-DION/GSOpce_-_E_1001003/P1114352" xmlDataType="integer"/>
    </xmlCellPr>
  </singleXmlCell>
  <singleXmlCell id="332" xr6:uid="{00000000-000C-0000-FFFF-FFFFD8000000}" r="B3" connectionId="0">
    <xmlCellPr id="1" xr6:uid="{00000000-0010-0000-D800-000001000000}" uniqueName="P1114361">
      <xmlPr mapId="4" xpath="/GIKU-UOP-DION/GSOpce_-_E_1001003/P1114361" xmlDataType="date"/>
    </xmlCellPr>
  </singleXmlCell>
  <singleXmlCell id="333" xr6:uid="{00000000-000C-0000-FFFF-FFFFD9000000}" r="C4" connectionId="0">
    <xmlCellPr id="1" xr6:uid="{00000000-0010-0000-D900-000001000000}" uniqueName="P1114353">
      <xmlPr mapId="4" xpath="/GIKU-UOP-DION/GSOpce_-_E_1001003/P1114353" xmlDataType="integer"/>
    </xmlCellPr>
  </singleXmlCell>
  <singleXmlCell id="334" xr6:uid="{00000000-000C-0000-FFFF-FFFFDA000000}" r="C5" connectionId="0">
    <xmlCellPr id="1" xr6:uid="{00000000-0010-0000-DA00-000001000000}" uniqueName="P1114354">
      <xmlPr mapId="4" xpath="/GIKU-UOP-DION/GSOpce_-_E_1001003/P1114354" xmlDataType="integer"/>
    </xmlCellPr>
  </singleXmlCell>
  <singleXmlCell id="335" xr6:uid="{00000000-000C-0000-FFFF-FFFFDB000000}" r="C6" connectionId="0">
    <xmlCellPr id="1" xr6:uid="{00000000-0010-0000-DB00-000001000000}" uniqueName="P1114357">
      <xmlPr mapId="4" xpath="/GIKU-UOP-DION/GSOpce_-_E_1001003/P1114357" xmlDataType="integer"/>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6" xr6:uid="{00000000-000C-0000-FFFF-FFFFDD000000}" r="C2" connectionId="0">
    <xmlCellPr id="1" xr6:uid="{00000000-0010-0000-DD00-000001000000}" uniqueName="P1114394">
      <xmlPr mapId="4" xpath="/GIKU-UOP-DION/VlastiteDionice_-_E_1001004/P1114394" xmlDataType="integer"/>
    </xmlCellPr>
  </singleXmlCell>
  <singleXmlCell id="337" xr6:uid="{00000000-000C-0000-FFFF-FFFFDE000000}" r="B3" connectionId="0">
    <xmlCellPr id="1" xr6:uid="{00000000-0010-0000-DE00-000001000000}" uniqueName="P1114396">
      <xmlPr mapId="4" xpath="/GIKU-UOP-DION/VlastiteDionice_-_E_1001004/P1114396" xmlDataType="decimal"/>
    </xmlCellPr>
  </singleXmlCell>
  <singleXmlCell id="338" xr6:uid="{00000000-000C-0000-FFFF-FFFFDF000000}" r="C4" connectionId="0">
    <xmlCellPr id="1" xr6:uid="{00000000-0010-0000-DF00-000001000000}" uniqueName="P1114397">
      <xmlPr mapId="4" xpath="/GIKU-UOP-DION/VlastiteDionice_-_E_1001004/P1114397" xmlDataType="integer"/>
    </xmlCellPr>
  </singleXmlCell>
  <singleXmlCell id="339" xr6:uid="{00000000-000C-0000-FFFF-FFFFE0000000}" r="B5" connectionId="0">
    <xmlCellPr id="1" xr6:uid="{00000000-0010-0000-E000-000001000000}" uniqueName="P1114398">
      <xmlPr mapId="4" xpath="/GIKU-UOP-DION/VlastiteDionice_-_E_1001004/P1114398" xmlDataType="decimal"/>
    </xmlCellPr>
  </singleXmlCell>
  <singleXmlCell id="340" xr6:uid="{00000000-000C-0000-FFFF-FFFFE1000000}" r="C6" connectionId="0">
    <xmlCellPr id="1" xr6:uid="{00000000-0010-0000-E100-000001000000}" uniqueName="P1114399">
      <xmlPr mapId="4" xpath="/GIKU-UOP-DION/VlastiteDionice_-_E_1001004/P1114399" xmlDataType="integer"/>
    </xmlCellPr>
  </singleXmlCell>
  <singleXmlCell id="341" xr6:uid="{00000000-000C-0000-FFFF-FFFFE2000000}" r="B7" connectionId="0">
    <xmlCellPr id="1" xr6:uid="{00000000-0010-0000-E200-000001000000}" uniqueName="P1114403">
      <xmlPr mapId="4" xpath="/GIKU-UOP-DION/VlastiteDionice_-_E_1001004/P1114403" xmlDataType="date"/>
    </xmlCellPr>
  </singleXmlCell>
  <singleXmlCell id="342" xr6:uid="{00000000-000C-0000-FFFF-FFFFE3000000}" r="C8" connectionId="0">
    <xmlCellPr id="1" xr6:uid="{00000000-0010-0000-E300-000001000000}" uniqueName="P1114408">
      <xmlPr mapId="4" xpath="/GIKU-UOP-DION/VlastiteDionice_-_E_1001004/P1114408" xmlDataType="integer"/>
    </xmlCellPr>
  </singleXmlCell>
  <singleXmlCell id="343" xr6:uid="{00000000-000C-0000-FFFF-FFFFE4000000}" r="B9" connectionId="0">
    <xmlCellPr id="1" xr6:uid="{00000000-0010-0000-E400-000001000000}" uniqueName="P1114409">
      <xmlPr mapId="4" xpath="/GIKU-UOP-DION/VlastiteDionice_-_E_1001004/P1114409" xmlDataType="decimal"/>
    </xmlCellPr>
  </singleXmlCell>
  <singleXmlCell id="344" xr6:uid="{00000000-000C-0000-FFFF-FFFFE5000000}" r="C10" connectionId="0">
    <xmlCellPr id="1" xr6:uid="{00000000-0010-0000-E500-000001000000}" uniqueName="P1114415">
      <xmlPr mapId="4" xpath="/GIKU-UOP-DION/VlastiteDionice_-_E_1001004/P1114415" xmlDataType="integer"/>
    </xmlCellPr>
  </singleXmlCell>
  <singleXmlCell id="345" xr6:uid="{00000000-000C-0000-FFFF-FFFFE6000000}" r="B11" connectionId="0">
    <xmlCellPr id="1" xr6:uid="{00000000-0010-0000-E600-000001000000}" uniqueName="P1114416">
      <xmlPr mapId="4" xpath="/GIKU-UOP-DION/VlastiteDionice_-_E_1001004/P1114416" xmlDataType="decimal"/>
    </xmlCellPr>
  </singleXmlCell>
  <singleXmlCell id="346" xr6:uid="{00000000-000C-0000-FFFF-FFFFE7000000}" r="C12" connectionId="0">
    <xmlCellPr id="1" xr6:uid="{00000000-0010-0000-E700-000001000000}" uniqueName="P1114423">
      <xmlPr mapId="4" xpath="/GIKU-UOP-DION/VlastiteDionice_-_E_1001004/P1114423"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activeCell="F19" sqref="F19"/>
    </sheetView>
  </sheetViews>
  <sheetFormatPr defaultRowHeight="14.4" x14ac:dyDescent="0.3"/>
  <sheetData>
    <row r="1" spans="1:13" x14ac:dyDescent="0.3">
      <c r="A1" s="135" t="s">
        <v>26</v>
      </c>
      <c r="B1" s="135"/>
      <c r="C1" s="135"/>
      <c r="D1" s="135"/>
      <c r="E1" s="135"/>
      <c r="F1" s="135"/>
      <c r="G1" s="135"/>
      <c r="H1" s="135"/>
      <c r="I1" s="135"/>
      <c r="J1" s="135"/>
      <c r="K1" s="135"/>
      <c r="L1" s="135"/>
      <c r="M1" s="135"/>
    </row>
    <row r="2" spans="1:13" x14ac:dyDescent="0.3">
      <c r="A2" s="28"/>
      <c r="B2" s="28"/>
      <c r="C2" s="28"/>
      <c r="D2" s="28"/>
      <c r="E2" s="28"/>
      <c r="F2" s="28"/>
      <c r="G2" s="28"/>
      <c r="H2" s="28"/>
      <c r="I2" s="28"/>
      <c r="J2" s="28"/>
      <c r="K2" s="28"/>
      <c r="L2" s="28"/>
      <c r="M2" s="28"/>
    </row>
    <row r="3" spans="1:13" ht="15" customHeight="1" x14ac:dyDescent="0.3">
      <c r="A3" s="136" t="s">
        <v>633</v>
      </c>
      <c r="B3" s="136"/>
      <c r="C3" s="136"/>
      <c r="D3" s="136"/>
      <c r="E3" s="136"/>
      <c r="F3" s="136"/>
      <c r="G3" s="136"/>
      <c r="H3" s="136"/>
      <c r="I3" s="136"/>
      <c r="J3" s="136"/>
      <c r="K3" s="136"/>
      <c r="L3" s="136"/>
      <c r="M3" s="136"/>
    </row>
    <row r="4" spans="1:13" x14ac:dyDescent="0.3">
      <c r="A4" s="136"/>
      <c r="B4" s="136"/>
      <c r="C4" s="136"/>
      <c r="D4" s="136"/>
      <c r="E4" s="136"/>
      <c r="F4" s="136"/>
      <c r="G4" s="136"/>
      <c r="H4" s="136"/>
      <c r="I4" s="136"/>
      <c r="J4" s="136"/>
      <c r="K4" s="136"/>
      <c r="L4" s="136"/>
      <c r="M4" s="136"/>
    </row>
    <row r="5" spans="1:13" x14ac:dyDescent="0.3">
      <c r="A5" s="136"/>
      <c r="B5" s="136"/>
      <c r="C5" s="136"/>
      <c r="D5" s="136"/>
      <c r="E5" s="136"/>
      <c r="F5" s="136"/>
      <c r="G5" s="136"/>
      <c r="H5" s="136"/>
      <c r="I5" s="136"/>
      <c r="J5" s="136"/>
      <c r="K5" s="136"/>
      <c r="L5" s="136"/>
      <c r="M5" s="136"/>
    </row>
    <row r="6" spans="1:13" x14ac:dyDescent="0.3">
      <c r="A6" s="136"/>
      <c r="B6" s="136"/>
      <c r="C6" s="136"/>
      <c r="D6" s="136"/>
      <c r="E6" s="136"/>
      <c r="F6" s="136"/>
      <c r="G6" s="136"/>
      <c r="H6" s="136"/>
      <c r="I6" s="136"/>
      <c r="J6" s="136"/>
      <c r="K6" s="136"/>
      <c r="L6" s="136"/>
      <c r="M6" s="136"/>
    </row>
    <row r="7" spans="1:13" x14ac:dyDescent="0.3">
      <c r="A7" s="136"/>
      <c r="B7" s="136"/>
      <c r="C7" s="136"/>
      <c r="D7" s="136"/>
      <c r="E7" s="136"/>
      <c r="F7" s="136"/>
      <c r="G7" s="136"/>
      <c r="H7" s="136"/>
      <c r="I7" s="136"/>
      <c r="J7" s="136"/>
      <c r="K7" s="136"/>
      <c r="L7" s="136"/>
      <c r="M7" s="136"/>
    </row>
    <row r="8" spans="1:13" x14ac:dyDescent="0.3">
      <c r="A8" s="136"/>
      <c r="B8" s="136"/>
      <c r="C8" s="136"/>
      <c r="D8" s="136"/>
      <c r="E8" s="136"/>
      <c r="F8" s="136"/>
      <c r="G8" s="136"/>
      <c r="H8" s="136"/>
      <c r="I8" s="136"/>
      <c r="J8" s="136"/>
      <c r="K8" s="136"/>
      <c r="L8" s="136"/>
      <c r="M8" s="136"/>
    </row>
    <row r="9" spans="1:13" x14ac:dyDescent="0.3">
      <c r="A9" s="136"/>
      <c r="B9" s="136"/>
      <c r="C9" s="136"/>
      <c r="D9" s="136"/>
      <c r="E9" s="136"/>
      <c r="F9" s="136"/>
      <c r="G9" s="136"/>
      <c r="H9" s="136"/>
      <c r="I9" s="136"/>
      <c r="J9" s="136"/>
      <c r="K9" s="136"/>
      <c r="L9" s="136"/>
      <c r="M9" s="136"/>
    </row>
    <row r="10" spans="1:13" x14ac:dyDescent="0.3">
      <c r="A10" s="136"/>
      <c r="B10" s="136"/>
      <c r="C10" s="136"/>
      <c r="D10" s="136"/>
      <c r="E10" s="136"/>
      <c r="F10" s="136"/>
      <c r="G10" s="136"/>
      <c r="H10" s="136"/>
      <c r="I10" s="136"/>
      <c r="J10" s="136"/>
      <c r="K10" s="136"/>
      <c r="L10" s="136"/>
      <c r="M10" s="136"/>
    </row>
    <row r="11" spans="1:13" x14ac:dyDescent="0.3">
      <c r="A11" s="136"/>
      <c r="B11" s="136"/>
      <c r="C11" s="136"/>
      <c r="D11" s="136"/>
      <c r="E11" s="136"/>
      <c r="F11" s="136"/>
      <c r="G11" s="136"/>
      <c r="H11" s="136"/>
      <c r="I11" s="136"/>
      <c r="J11" s="136"/>
      <c r="K11" s="136"/>
      <c r="L11" s="136"/>
      <c r="M11" s="136"/>
    </row>
    <row r="12" spans="1:13" x14ac:dyDescent="0.3">
      <c r="A12" s="136"/>
      <c r="B12" s="136"/>
      <c r="C12" s="136"/>
      <c r="D12" s="136"/>
      <c r="E12" s="136"/>
      <c r="F12" s="136"/>
      <c r="G12" s="136"/>
      <c r="H12" s="136"/>
      <c r="I12" s="136"/>
      <c r="J12" s="136"/>
      <c r="K12" s="136"/>
      <c r="L12" s="136"/>
      <c r="M12" s="136"/>
    </row>
    <row r="13" spans="1:13" x14ac:dyDescent="0.3">
      <c r="A13" s="136"/>
      <c r="B13" s="136"/>
      <c r="C13" s="136"/>
      <c r="D13" s="136"/>
      <c r="E13" s="136"/>
      <c r="F13" s="136"/>
      <c r="G13" s="136"/>
      <c r="H13" s="136"/>
      <c r="I13" s="136"/>
      <c r="J13" s="136"/>
      <c r="K13" s="136"/>
      <c r="L13" s="136"/>
      <c r="M13" s="136"/>
    </row>
    <row r="14" spans="1:13" x14ac:dyDescent="0.3">
      <c r="A14" s="136"/>
      <c r="B14" s="136"/>
      <c r="C14" s="136"/>
      <c r="D14" s="136"/>
      <c r="E14" s="136"/>
      <c r="F14" s="136"/>
      <c r="G14" s="136"/>
      <c r="H14" s="136"/>
      <c r="I14" s="136"/>
      <c r="J14" s="136"/>
      <c r="K14" s="136"/>
      <c r="L14" s="136"/>
      <c r="M14" s="136"/>
    </row>
    <row r="15" spans="1:13" x14ac:dyDescent="0.3">
      <c r="A15" s="136"/>
      <c r="B15" s="136"/>
      <c r="C15" s="136"/>
      <c r="D15" s="136"/>
      <c r="E15" s="136"/>
      <c r="F15" s="136"/>
      <c r="G15" s="136"/>
      <c r="H15" s="136"/>
      <c r="I15" s="136"/>
      <c r="J15" s="136"/>
      <c r="K15" s="136"/>
      <c r="L15" s="136"/>
      <c r="M15" s="136"/>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ColWidth="9.109375" defaultRowHeight="11.4" x14ac:dyDescent="0.2"/>
  <cols>
    <col min="1" max="1" width="33.109375" style="3" customWidth="1"/>
    <col min="2" max="2" width="16.5546875" style="69" customWidth="1"/>
    <col min="3" max="3" width="10.6640625" style="3" hidden="1" customWidth="1"/>
    <col min="4" max="4" width="50.6640625" style="3" customWidth="1"/>
    <col min="5" max="16384" width="9.109375" style="3"/>
  </cols>
  <sheetData>
    <row r="1" spans="1:4" ht="27.9" customHeight="1" x14ac:dyDescent="0.2">
      <c r="A1" s="73" t="s">
        <v>0</v>
      </c>
      <c r="B1" s="124" t="s">
        <v>1</v>
      </c>
      <c r="C1" s="73" t="s">
        <v>285</v>
      </c>
      <c r="D1" s="73" t="s">
        <v>389</v>
      </c>
    </row>
    <row r="2" spans="1:4" ht="57" x14ac:dyDescent="0.2">
      <c r="A2" s="119" t="s">
        <v>271</v>
      </c>
      <c r="B2" s="7" t="s">
        <v>681</v>
      </c>
      <c r="C2" s="89">
        <f>IF(B2="DA",1,IF(B2="NE",2,0))</f>
        <v>2</v>
      </c>
      <c r="D2" s="67" t="s">
        <v>526</v>
      </c>
    </row>
    <row r="3" spans="1:4" ht="22.8" x14ac:dyDescent="0.2">
      <c r="A3" s="120" t="s">
        <v>272</v>
      </c>
      <c r="B3" s="20"/>
      <c r="C3" s="89"/>
      <c r="D3" s="121" t="s">
        <v>519</v>
      </c>
    </row>
    <row r="4" spans="1:4" ht="51.75" customHeight="1" x14ac:dyDescent="0.2">
      <c r="A4" s="120" t="s">
        <v>273</v>
      </c>
      <c r="B4" s="9"/>
      <c r="C4" s="89"/>
      <c r="D4" s="67" t="s">
        <v>469</v>
      </c>
    </row>
    <row r="5" spans="1:4" ht="52.5" customHeight="1" x14ac:dyDescent="0.2">
      <c r="A5" s="120" t="s">
        <v>274</v>
      </c>
      <c r="B5" s="9"/>
      <c r="C5" s="89"/>
      <c r="D5" s="67" t="s">
        <v>469</v>
      </c>
    </row>
    <row r="6" spans="1:4" s="123" customFormat="1" ht="51" customHeight="1" x14ac:dyDescent="0.2">
      <c r="A6" s="122" t="s">
        <v>275</v>
      </c>
      <c r="B6" s="12"/>
      <c r="C6" s="89"/>
      <c r="D6" s="67" t="s">
        <v>458</v>
      </c>
    </row>
    <row r="7" spans="1:4" ht="63.75" customHeight="1" x14ac:dyDescent="0.2">
      <c r="A7" s="119" t="s">
        <v>276</v>
      </c>
      <c r="B7" s="7" t="s">
        <v>681</v>
      </c>
      <c r="C7" s="89">
        <f>IF(B7="DA",1,IF(B7="NE",2,0))</f>
        <v>2</v>
      </c>
      <c r="D7" s="67" t="s">
        <v>586</v>
      </c>
    </row>
    <row r="8" spans="1:4" ht="36.75" customHeight="1" x14ac:dyDescent="0.2">
      <c r="A8" s="120" t="s">
        <v>277</v>
      </c>
      <c r="B8" s="20"/>
      <c r="C8" s="89"/>
      <c r="D8" s="121" t="s">
        <v>519</v>
      </c>
    </row>
    <row r="9" spans="1:4" s="123" customFormat="1" ht="50.25" customHeight="1" x14ac:dyDescent="0.2">
      <c r="A9" s="122" t="s">
        <v>278</v>
      </c>
      <c r="B9" s="11"/>
      <c r="C9" s="89"/>
      <c r="D9" s="67" t="s">
        <v>469</v>
      </c>
    </row>
    <row r="10" spans="1:4" s="123" customFormat="1" ht="51" customHeight="1" x14ac:dyDescent="0.2">
      <c r="A10" s="122" t="s">
        <v>279</v>
      </c>
      <c r="B10" s="11"/>
      <c r="C10" s="89"/>
      <c r="D10" s="67" t="s">
        <v>469</v>
      </c>
    </row>
    <row r="11" spans="1:4" s="123" customFormat="1" ht="54.75" customHeight="1" x14ac:dyDescent="0.2">
      <c r="A11" s="122" t="s">
        <v>280</v>
      </c>
      <c r="B11" s="12"/>
      <c r="C11" s="89"/>
      <c r="D11" s="67" t="s">
        <v>458</v>
      </c>
    </row>
  </sheetData>
  <sheetProtection algorithmName="SHA-512" hashValue="/sUbe/W65b0Az4KQTwa5e7GiMaYIQVlduK01zAzq2fz85dLUPCyTgrVeExT2ncrnUXTF0+yZBLOCG026twDniQ==" saltValue="C5QeOvBpO0+ajKnddw90EA==" spinCount="100000" sheet="1" objects="1" scenarios="1"/>
  <conditionalFormatting sqref="A3:D6">
    <cfRule type="expression" dxfId="23" priority="2">
      <formula>$B$2="NE"</formula>
    </cfRule>
  </conditionalFormatting>
  <conditionalFormatting sqref="A8:D11">
    <cfRule type="expression" dxfId="22"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5" sqref="B5"/>
    </sheetView>
  </sheetViews>
  <sheetFormatPr defaultColWidth="9.109375" defaultRowHeight="14.4" x14ac:dyDescent="0.3"/>
  <cols>
    <col min="1" max="1" width="35.44140625" style="92" customWidth="1"/>
    <col min="2" max="2" width="18.33203125" style="101" customWidth="1"/>
    <col min="3" max="3" width="10.6640625" style="92" hidden="1" customWidth="1"/>
    <col min="4" max="4" width="46.5546875" style="92" customWidth="1"/>
    <col min="5" max="16384" width="9.109375" style="92"/>
  </cols>
  <sheetData>
    <row r="1" spans="1:4" ht="27.9" customHeight="1" x14ac:dyDescent="0.3">
      <c r="A1" s="73" t="s">
        <v>0</v>
      </c>
      <c r="B1" s="124" t="s">
        <v>1</v>
      </c>
      <c r="C1" s="73" t="s">
        <v>285</v>
      </c>
      <c r="D1" s="73" t="s">
        <v>389</v>
      </c>
    </row>
    <row r="2" spans="1:4" ht="57" x14ac:dyDescent="0.3">
      <c r="A2" s="77" t="s">
        <v>148</v>
      </c>
      <c r="B2" s="7" t="s">
        <v>681</v>
      </c>
      <c r="C2" s="89">
        <f>IF(B2="DA",1,IF(B2="NE",2,0))</f>
        <v>2</v>
      </c>
      <c r="D2" s="67" t="s">
        <v>585</v>
      </c>
    </row>
    <row r="3" spans="1:4" s="97" customFormat="1" ht="33" customHeight="1" x14ac:dyDescent="0.3">
      <c r="A3" s="90" t="s">
        <v>149</v>
      </c>
      <c r="B3" s="16"/>
      <c r="C3" s="89"/>
      <c r="D3" s="66" t="s">
        <v>519</v>
      </c>
    </row>
    <row r="4" spans="1:4" ht="31.5" customHeight="1" x14ac:dyDescent="0.3">
      <c r="A4" s="77" t="s">
        <v>150</v>
      </c>
      <c r="B4" s="7"/>
      <c r="C4" s="89">
        <f>IF(B4="DA",1,IF(B4="NE",2,3))</f>
        <v>3</v>
      </c>
      <c r="D4" s="68" t="s">
        <v>456</v>
      </c>
    </row>
    <row r="5" spans="1:4" ht="57" x14ac:dyDescent="0.3">
      <c r="A5" s="77" t="s">
        <v>151</v>
      </c>
      <c r="B5" s="7" t="s">
        <v>680</v>
      </c>
      <c r="C5" s="89">
        <f>IF(B5="DA",1,IF(B5="NE",2,0))</f>
        <v>1</v>
      </c>
      <c r="D5" s="68" t="s">
        <v>520</v>
      </c>
    </row>
    <row r="6" spans="1:4" ht="34.200000000000003" x14ac:dyDescent="0.3">
      <c r="A6" s="77" t="s">
        <v>152</v>
      </c>
      <c r="B6" s="7"/>
      <c r="C6" s="89">
        <f>IF(B6="Društvo je u stečaju",1,IF(B6="Ostalo",2,3))</f>
        <v>3</v>
      </c>
      <c r="D6" s="68" t="s">
        <v>456</v>
      </c>
    </row>
  </sheetData>
  <sheetProtection algorithmName="SHA-512" hashValue="WbegsGn/M/IOGQFRXopwUuIShqNpC/nyzv3ZAmpbTa3+6cvnRI/CCViqo3qz4ZFFjeAg99YUgoNEiwbfYA1QIA==" saltValue="AJIjoTA/uQHFVBEo/Wb2xg==" spinCount="100000" sheet="1" objects="1" scenarios="1"/>
  <conditionalFormatting sqref="A3:D4">
    <cfRule type="expression" dxfId="21" priority="1">
      <formula>$B$2="NE"</formula>
    </cfRule>
  </conditionalFormatting>
  <conditionalFormatting sqref="A6:D6">
    <cfRule type="expression" dxfId="20" priority="2">
      <formula>$B$5="DA"</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4"/>
  <sheetViews>
    <sheetView topLeftCell="C1" zoomScaleNormal="100" workbookViewId="0">
      <selection activeCell="B5" sqref="B5"/>
    </sheetView>
  </sheetViews>
  <sheetFormatPr defaultColWidth="9.109375" defaultRowHeight="14.4" x14ac:dyDescent="0.3"/>
  <cols>
    <col min="1" max="1" width="15.6640625" style="17" customWidth="1"/>
    <col min="2" max="2" width="24.5546875" style="17" customWidth="1"/>
    <col min="3" max="3" width="27" style="17" customWidth="1"/>
    <col min="4" max="4" width="13.109375" style="17" hidden="1" customWidth="1"/>
    <col min="5" max="5" width="33.109375" style="17" customWidth="1"/>
    <col min="6" max="6" width="29.88671875" style="17" customWidth="1"/>
    <col min="7" max="8" width="30.6640625" style="17" customWidth="1"/>
    <col min="9" max="9" width="34.5546875" style="17" customWidth="1"/>
    <col min="10" max="10" width="30.88671875" style="17" customWidth="1"/>
    <col min="11" max="11" width="4.88671875" style="17" hidden="1" customWidth="1"/>
    <col min="12" max="12" width="28" style="17" customWidth="1"/>
    <col min="13" max="13" width="6.109375" style="17" hidden="1" customWidth="1"/>
    <col min="14" max="16384" width="9.109375" style="17"/>
  </cols>
  <sheetData>
    <row r="1" spans="1:13" customFormat="1" ht="90.75" customHeight="1" x14ac:dyDescent="0.3">
      <c r="A1" s="49" t="s">
        <v>0</v>
      </c>
      <c r="B1" s="58" t="s">
        <v>153</v>
      </c>
      <c r="C1" s="59" t="s">
        <v>154</v>
      </c>
      <c r="D1" s="60" t="s">
        <v>431</v>
      </c>
      <c r="E1" s="61" t="s">
        <v>155</v>
      </c>
      <c r="F1" s="62" t="s">
        <v>156</v>
      </c>
      <c r="G1" s="63" t="s">
        <v>157</v>
      </c>
      <c r="H1" s="62" t="s">
        <v>158</v>
      </c>
      <c r="I1" s="61" t="s">
        <v>159</v>
      </c>
      <c r="J1" s="64" t="s">
        <v>160</v>
      </c>
      <c r="K1" s="65" t="s">
        <v>432</v>
      </c>
      <c r="L1" s="58" t="s">
        <v>161</v>
      </c>
      <c r="M1" s="65" t="s">
        <v>435</v>
      </c>
    </row>
    <row r="2" spans="1:13" customFormat="1" ht="127.5" customHeight="1" x14ac:dyDescent="0.3">
      <c r="A2" s="49" t="s">
        <v>389</v>
      </c>
      <c r="B2" s="66" t="s">
        <v>521</v>
      </c>
      <c r="C2" s="67" t="s">
        <v>522</v>
      </c>
      <c r="D2" s="67"/>
      <c r="E2" s="68" t="s">
        <v>523</v>
      </c>
      <c r="F2" s="67" t="s">
        <v>524</v>
      </c>
      <c r="G2" s="67" t="s">
        <v>524</v>
      </c>
      <c r="H2" s="67" t="s">
        <v>524</v>
      </c>
      <c r="I2" s="67" t="s">
        <v>525</v>
      </c>
      <c r="J2" s="67" t="s">
        <v>632</v>
      </c>
      <c r="K2" s="67"/>
      <c r="L2" s="67" t="s">
        <v>456</v>
      </c>
      <c r="M2" s="67"/>
    </row>
    <row r="3" spans="1:13" hidden="1" x14ac:dyDescent="0.3">
      <c r="B3" s="17" t="s">
        <v>313</v>
      </c>
      <c r="C3" s="17" t="s">
        <v>430</v>
      </c>
      <c r="D3" s="17" t="s">
        <v>314</v>
      </c>
      <c r="E3" s="17" t="s">
        <v>315</v>
      </c>
      <c r="F3" s="17" t="s">
        <v>316</v>
      </c>
      <c r="G3" s="17" t="s">
        <v>317</v>
      </c>
      <c r="H3" s="17" t="s">
        <v>318</v>
      </c>
      <c r="I3" s="17" t="s">
        <v>319</v>
      </c>
      <c r="J3" s="17" t="s">
        <v>433</v>
      </c>
      <c r="K3" s="17" t="s">
        <v>320</v>
      </c>
      <c r="L3" s="17" t="s">
        <v>434</v>
      </c>
      <c r="M3" s="17" t="s">
        <v>321</v>
      </c>
    </row>
    <row r="4" spans="1:13" x14ac:dyDescent="0.3">
      <c r="B4" s="134" t="s">
        <v>704</v>
      </c>
      <c r="C4" s="125" t="s">
        <v>681</v>
      </c>
      <c r="D4" s="17">
        <f>IF(C4="DA",1,IF(C4="NE",2,0))</f>
        <v>2</v>
      </c>
      <c r="E4" s="18">
        <v>60.02</v>
      </c>
      <c r="F4" s="18">
        <v>16.04</v>
      </c>
      <c r="G4" s="18">
        <v>43.98</v>
      </c>
      <c r="H4" s="18">
        <v>6.21</v>
      </c>
      <c r="I4" s="19">
        <v>29</v>
      </c>
      <c r="J4" s="17" t="s">
        <v>681</v>
      </c>
      <c r="K4" s="17">
        <f>IF(J4="DA",1,IF(J4="NE",2,0))</f>
        <v>2</v>
      </c>
      <c r="M4" s="17">
        <f>IF(L4="Svi su usvojeni",1,IF(L4="Djelomično su usvojeni",2,IF(L4="Niti jedan nije usvojen",3,4)))</f>
        <v>4</v>
      </c>
    </row>
  </sheetData>
  <sheetProtection algorithmName="SHA-512" hashValue="yeD2reu5ubkWLWVldeFZ7uD9W4Aq9yJ6gD3d7coeUHwByKAf69fEmlp0urEcHl3IsPS6suRt3Yo/1Y6RfYKVpQ==" saltValue="JZ8LDa8uDGzWCxXr1y++Bw==" spinCount="100000" sheet="1" insertRows="0" deleteRows="0"/>
  <dataValidations count="2">
    <dataValidation type="list" allowBlank="1" showInputMessage="1" showErrorMessage="1" sqref="J4 C4" xr:uid="{00000000-0002-0000-0B00-000000000000}">
      <formula1>"DA,NE"</formula1>
    </dataValidation>
    <dataValidation type="list" allowBlank="1" showInputMessage="1" showErrorMessage="1" sqref="L4"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2"/>
  <sheetViews>
    <sheetView showGridLines="0" topLeftCell="A9" workbookViewId="0">
      <selection activeCell="B10" sqref="B10"/>
    </sheetView>
  </sheetViews>
  <sheetFormatPr defaultColWidth="9.109375" defaultRowHeight="11.4" x14ac:dyDescent="0.3"/>
  <cols>
    <col min="1" max="1" width="36" style="72" customWidth="1"/>
    <col min="2" max="2" width="16.88671875" style="70" customWidth="1"/>
    <col min="3" max="3" width="16.44140625" style="72" hidden="1" customWidth="1"/>
    <col min="4" max="4" width="50.5546875" style="72" customWidth="1"/>
    <col min="5" max="16384" width="9.109375" style="72"/>
  </cols>
  <sheetData>
    <row r="1" spans="1:4" ht="27.9" customHeight="1" x14ac:dyDescent="0.3">
      <c r="A1" s="73" t="s">
        <v>0</v>
      </c>
      <c r="B1" s="124" t="s">
        <v>1</v>
      </c>
      <c r="C1" s="73" t="s">
        <v>285</v>
      </c>
      <c r="D1" s="73" t="s">
        <v>389</v>
      </c>
    </row>
    <row r="2" spans="1:4" ht="56.25" customHeight="1" x14ac:dyDescent="0.3">
      <c r="A2" s="126" t="s">
        <v>119</v>
      </c>
      <c r="B2" s="7" t="s">
        <v>680</v>
      </c>
      <c r="C2" s="127">
        <f>IF(B2="DA",1,IF(B2="NE",2,0))</f>
        <v>1</v>
      </c>
      <c r="D2" s="128" t="s">
        <v>579</v>
      </c>
    </row>
    <row r="3" spans="1:4" ht="53.25" customHeight="1" x14ac:dyDescent="0.3">
      <c r="A3" s="90" t="s">
        <v>668</v>
      </c>
      <c r="B3" s="8">
        <v>0</v>
      </c>
      <c r="C3" s="78"/>
      <c r="D3" s="68" t="s">
        <v>517</v>
      </c>
    </row>
    <row r="4" spans="1:4" ht="63.75" customHeight="1" x14ac:dyDescent="0.3">
      <c r="A4" s="126" t="s">
        <v>120</v>
      </c>
      <c r="B4" s="7" t="s">
        <v>680</v>
      </c>
      <c r="C4" s="78">
        <f>IF(B4="DA",1,IF(B4="NE",2,0))</f>
        <v>1</v>
      </c>
      <c r="D4" s="68" t="s">
        <v>580</v>
      </c>
    </row>
    <row r="5" spans="1:4" ht="55.5" customHeight="1" x14ac:dyDescent="0.3">
      <c r="A5" s="87" t="s">
        <v>669</v>
      </c>
      <c r="B5" s="8">
        <v>0</v>
      </c>
      <c r="C5" s="78"/>
      <c r="D5" s="68" t="s">
        <v>518</v>
      </c>
    </row>
    <row r="6" spans="1:4" ht="45.6" x14ac:dyDescent="0.3">
      <c r="A6" s="129" t="s">
        <v>365</v>
      </c>
      <c r="B6" s="7" t="s">
        <v>681</v>
      </c>
      <c r="C6" s="78">
        <f>IF(B6="DA",1,IF(B6="NE",2,0))</f>
        <v>2</v>
      </c>
      <c r="D6" s="68" t="s">
        <v>581</v>
      </c>
    </row>
    <row r="7" spans="1:4" ht="32.25" customHeight="1" x14ac:dyDescent="0.3">
      <c r="A7" s="87" t="s">
        <v>366</v>
      </c>
      <c r="B7" s="14"/>
      <c r="C7" s="78"/>
      <c r="D7" s="121" t="s">
        <v>519</v>
      </c>
    </row>
    <row r="8" spans="1:4" ht="45.6" x14ac:dyDescent="0.3">
      <c r="A8" s="88" t="s">
        <v>367</v>
      </c>
      <c r="B8" s="7" t="s">
        <v>681</v>
      </c>
      <c r="C8" s="78">
        <f>IF(B8="DA",1,IF(B8="NE",2,0))</f>
        <v>2</v>
      </c>
      <c r="D8" s="68" t="s">
        <v>582</v>
      </c>
    </row>
    <row r="9" spans="1:4" ht="53.25" customHeight="1" x14ac:dyDescent="0.3">
      <c r="A9" s="87" t="s">
        <v>670</v>
      </c>
      <c r="B9" s="8"/>
      <c r="C9" s="78"/>
      <c r="D9" s="68" t="s">
        <v>518</v>
      </c>
    </row>
    <row r="10" spans="1:4" ht="45.6" x14ac:dyDescent="0.3">
      <c r="A10" s="88" t="s">
        <v>368</v>
      </c>
      <c r="B10" s="7" t="s">
        <v>681</v>
      </c>
      <c r="C10" s="78">
        <f>IF(B10="DA",1,IF(B10="NE",2,0))</f>
        <v>2</v>
      </c>
      <c r="D10" s="68" t="s">
        <v>583</v>
      </c>
    </row>
    <row r="11" spans="1:4" ht="57" customHeight="1" x14ac:dyDescent="0.3">
      <c r="A11" s="87" t="s">
        <v>671</v>
      </c>
      <c r="B11" s="8"/>
      <c r="C11" s="78"/>
      <c r="D11" s="68" t="s">
        <v>518</v>
      </c>
    </row>
    <row r="12" spans="1:4" ht="68.25" customHeight="1" x14ac:dyDescent="0.3">
      <c r="A12" s="88" t="s">
        <v>369</v>
      </c>
      <c r="B12" s="15" t="s">
        <v>700</v>
      </c>
      <c r="C12" s="78">
        <f>IF(B12="Na temelju ovlasti GS",1,IF(B12="Bez dobivene ovlasti GS",2,3))</f>
        <v>1</v>
      </c>
      <c r="D12" s="68" t="s">
        <v>584</v>
      </c>
    </row>
  </sheetData>
  <sheetProtection algorithmName="SHA-512" hashValue="puN7ztqedWLjT94Zq/2C0fzsSCJnjThQmiW9fiEK6CKv49vthm/NckTDgqXV/qUWP/DFnUScN3thUGMof3KfSg==" saltValue="FXjvBnTPzxqZNti7BKGs2Q==" spinCount="100000" sheet="1" objects="1" scenarios="1"/>
  <conditionalFormatting sqref="A3:D3">
    <cfRule type="expression" dxfId="19" priority="5">
      <formula>$B$2="NE"</formula>
    </cfRule>
  </conditionalFormatting>
  <conditionalFormatting sqref="A5:D5">
    <cfRule type="expression" dxfId="18" priority="4">
      <formula>$B$4="NE"</formula>
    </cfRule>
  </conditionalFormatting>
  <conditionalFormatting sqref="A7:D7">
    <cfRule type="expression" dxfId="17" priority="3">
      <formula>$B$6="NE"</formula>
    </cfRule>
  </conditionalFormatting>
  <conditionalFormatting sqref="A9:D9">
    <cfRule type="expression" dxfId="16" priority="2">
      <formula>$B$8="NE"</formula>
    </cfRule>
  </conditionalFormatting>
  <conditionalFormatting sqref="A11:D11">
    <cfRule type="expression" dxfId="15"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tabSelected="1" workbookViewId="0">
      <selection activeCell="G5" sqref="G5"/>
    </sheetView>
  </sheetViews>
  <sheetFormatPr defaultColWidth="9.109375" defaultRowHeight="11.4" x14ac:dyDescent="0.3"/>
  <cols>
    <col min="1" max="1" width="34.44140625" style="72" customWidth="1"/>
    <col min="2" max="2" width="25.6640625" style="70" customWidth="1"/>
    <col min="3" max="3" width="10.6640625" style="72" hidden="1" customWidth="1"/>
    <col min="4" max="4" width="46.44140625" style="72" customWidth="1"/>
    <col min="5" max="16384" width="9.109375" style="72"/>
  </cols>
  <sheetData>
    <row r="1" spans="1:4" ht="27.9" customHeight="1" x14ac:dyDescent="0.3">
      <c r="A1" s="73" t="s">
        <v>0</v>
      </c>
      <c r="B1" s="124" t="s">
        <v>1</v>
      </c>
      <c r="C1" s="73" t="s">
        <v>285</v>
      </c>
      <c r="D1" s="73" t="s">
        <v>389</v>
      </c>
    </row>
    <row r="2" spans="1:4" ht="34.5" customHeight="1" x14ac:dyDescent="0.3">
      <c r="A2" s="77" t="s">
        <v>121</v>
      </c>
      <c r="B2" s="10" t="s">
        <v>371</v>
      </c>
      <c r="C2" s="89">
        <f>IF(B2="Deloitte",1,IF(B2="EY",2,IF(B2="PwC",3,IF(B2="KPMG",4,IF(B2="BDO",5,IF(B2="Grant Thornton",6,IF(B2="Dva revizora od kojih je 1 ""Big Four""",7,IF(B2="Dva revizora od kojih nijedan nije ""Big Four""",8,IF(B2="Ostalo",9,0)))))))))</f>
        <v>9</v>
      </c>
      <c r="D2" s="68" t="s">
        <v>510</v>
      </c>
    </row>
    <row r="3" spans="1:4" ht="66.75" customHeight="1" x14ac:dyDescent="0.3">
      <c r="A3" s="88" t="s">
        <v>130</v>
      </c>
      <c r="B3" s="11">
        <v>4</v>
      </c>
      <c r="C3" s="130"/>
      <c r="D3" s="131" t="s">
        <v>511</v>
      </c>
    </row>
    <row r="4" spans="1:4" ht="70.5" customHeight="1" x14ac:dyDescent="0.3">
      <c r="A4" s="88" t="s">
        <v>131</v>
      </c>
      <c r="B4" s="9">
        <v>4</v>
      </c>
      <c r="C4" s="130"/>
      <c r="D4" s="131" t="s">
        <v>511</v>
      </c>
    </row>
    <row r="5" spans="1:4" ht="63.75" customHeight="1" x14ac:dyDescent="0.3">
      <c r="A5" s="77" t="s">
        <v>672</v>
      </c>
      <c r="B5" s="12">
        <v>30625</v>
      </c>
      <c r="C5" s="130"/>
      <c r="D5" s="131" t="s">
        <v>512</v>
      </c>
    </row>
    <row r="6" spans="1:4" ht="79.5" customHeight="1" x14ac:dyDescent="0.3">
      <c r="A6" s="88" t="s">
        <v>132</v>
      </c>
      <c r="B6" s="10" t="s">
        <v>681</v>
      </c>
      <c r="C6" s="78">
        <f>IF(B6="DA",1,IF(B6="NE",2,0))</f>
        <v>2</v>
      </c>
      <c r="D6" s="68" t="s">
        <v>574</v>
      </c>
    </row>
    <row r="7" spans="1:4" ht="54.75" customHeight="1" x14ac:dyDescent="0.3">
      <c r="A7" s="79" t="s">
        <v>673</v>
      </c>
      <c r="B7" s="12"/>
      <c r="C7" s="78"/>
      <c r="D7" s="68" t="s">
        <v>513</v>
      </c>
    </row>
    <row r="8" spans="1:4" ht="38.25" customHeight="1" x14ac:dyDescent="0.3">
      <c r="A8" s="77" t="s">
        <v>122</v>
      </c>
      <c r="B8" s="10" t="s">
        <v>698</v>
      </c>
      <c r="C8" s="78">
        <f>IF(B8="Vlastite Internet stranice",1,IF(B8="ZSE",2,IF(B8="SRPI",3,IF(B8="Vlastite Internet stranice i ZSE",4,IF(B8="Vlastite Internet stranice, ZSE i SRPI",5,IF(B8="Vlastite Internet stranice i SRPI",6,IF(B8="ZSE i SRPI",7,IF(B8="Nije javno objavljeno",8,IF(B8="Ostalo",9,10)))))))))</f>
        <v>8</v>
      </c>
      <c r="D8" s="68" t="s">
        <v>510</v>
      </c>
    </row>
    <row r="9" spans="1:4" ht="64.5" customHeight="1" x14ac:dyDescent="0.3">
      <c r="A9" s="88" t="s">
        <v>123</v>
      </c>
      <c r="B9" s="4" t="s">
        <v>681</v>
      </c>
      <c r="C9" s="78">
        <f>IF(B9="DA",1,IF(B9="NE",2,0))</f>
        <v>2</v>
      </c>
      <c r="D9" s="68" t="s">
        <v>514</v>
      </c>
    </row>
    <row r="10" spans="1:4" ht="51" customHeight="1" x14ac:dyDescent="0.3">
      <c r="A10" s="87" t="s">
        <v>124</v>
      </c>
      <c r="B10" s="13"/>
      <c r="C10" s="78"/>
      <c r="D10" s="68" t="s">
        <v>467</v>
      </c>
    </row>
    <row r="11" spans="1:4" ht="74.25" customHeight="1" x14ac:dyDescent="0.3">
      <c r="A11" s="77" t="s">
        <v>125</v>
      </c>
      <c r="B11" s="10" t="s">
        <v>681</v>
      </c>
      <c r="C11" s="78">
        <f>IF(B11="DA",1,IF(B11="NE",2,0))</f>
        <v>2</v>
      </c>
      <c r="D11" s="68" t="s">
        <v>575</v>
      </c>
    </row>
    <row r="12" spans="1:4" ht="54" customHeight="1" x14ac:dyDescent="0.3">
      <c r="A12" s="79" t="s">
        <v>126</v>
      </c>
      <c r="B12" s="11"/>
      <c r="C12" s="78"/>
      <c r="D12" s="68" t="s">
        <v>515</v>
      </c>
    </row>
    <row r="13" spans="1:4" ht="63.75" customHeight="1" x14ac:dyDescent="0.3">
      <c r="A13" s="77" t="s">
        <v>127</v>
      </c>
      <c r="B13" s="10" t="s">
        <v>681</v>
      </c>
      <c r="C13" s="78">
        <f>IF(B13="DA",1,IF(B13="NE",2,0))</f>
        <v>2</v>
      </c>
      <c r="D13" s="68" t="s">
        <v>576</v>
      </c>
    </row>
    <row r="14" spans="1:4" ht="29.25" customHeight="1" x14ac:dyDescent="0.3">
      <c r="A14" s="88" t="s">
        <v>133</v>
      </c>
      <c r="B14" s="10" t="s">
        <v>701</v>
      </c>
      <c r="C14" s="78">
        <f>IF(B14="Rizik likvidnosti",1,IF(B14="Kreditni rizik",2,IF(B14="Kamatni rizik",3,IF(B14="Operativni rizik",4,IF(B14="Politički rizik",5,IF(B14="Rizik makroekonomskog okruženja",6,IF(B14="Reputacijski rizik",7,IF(B14="Ostali rizici",8,0))))))))</f>
        <v>1</v>
      </c>
      <c r="D14" s="68" t="s">
        <v>510</v>
      </c>
    </row>
    <row r="15" spans="1:4" ht="113.25" customHeight="1" x14ac:dyDescent="0.3">
      <c r="A15" s="90" t="s">
        <v>134</v>
      </c>
      <c r="B15" s="11">
        <v>0</v>
      </c>
      <c r="C15" s="78"/>
      <c r="D15" s="68" t="s">
        <v>516</v>
      </c>
    </row>
    <row r="16" spans="1:4" ht="81" customHeight="1" x14ac:dyDescent="0.3">
      <c r="A16" s="90" t="s">
        <v>128</v>
      </c>
      <c r="B16" s="11"/>
      <c r="C16" s="78"/>
      <c r="D16" s="68" t="s">
        <v>577</v>
      </c>
    </row>
    <row r="17" spans="1:4" ht="113.25" customHeight="1" x14ac:dyDescent="0.3">
      <c r="A17" s="90" t="s">
        <v>129</v>
      </c>
      <c r="B17" s="11">
        <v>0</v>
      </c>
      <c r="C17" s="78"/>
      <c r="D17" s="68" t="s">
        <v>578</v>
      </c>
    </row>
  </sheetData>
  <sheetProtection algorithmName="SHA-512" hashValue="qiV19G3shKkYIaQpz8GrVOtss4OR4rCLPSnoKmXg4E4JnBIqjfuzQ1atBU4ah1M2hOVtG9Iclj21KpPGXKxLkw==" saltValue="l6euS4F0cq8q6HJ/3C1HNw==" spinCount="100000" sheet="1" objects="1" scenarios="1"/>
  <conditionalFormatting sqref="A7:D7">
    <cfRule type="expression" dxfId="12" priority="6">
      <formula>$B$6="NE"</formula>
    </cfRule>
  </conditionalFormatting>
  <conditionalFormatting sqref="A10:D10">
    <cfRule type="expression" dxfId="11" priority="5">
      <formula>$B$9="NE"</formula>
    </cfRule>
  </conditionalFormatting>
  <conditionalFormatting sqref="A12:D12">
    <cfRule type="expression" dxfId="10" priority="4">
      <formula>$B$11="NE"</formula>
    </cfRule>
  </conditionalFormatting>
  <conditionalFormatting sqref="A16:D16">
    <cfRule type="expression" dxfId="9" priority="2">
      <formula>$B$13="NE"</formula>
    </cfRule>
  </conditionalFormatting>
  <dataValidations count="4">
    <dataValidation type="list" allowBlank="1" showInputMessage="1" showErrorMessage="1" sqref="B2" xr:uid="{00000000-0002-0000-0D00-000000000000}">
      <formula1>"Deloitte,EY,PwC,KPMG,BDO,Grant Thornton,Dva revizora od kojih je 1 ""Big Four"",Dva revizora od kojih nijedan nije ""Big Four"",Ostalo"</formula1>
    </dataValidation>
    <dataValidation type="list" allowBlank="1" showInputMessage="1" showErrorMessage="1" sqref="B8" xr:uid="{00000000-0002-0000-0D00-000001000000}">
      <formula1>"Vlastite internet stranice,ZSE,SRPI,Vlastite internet stranice i ZSE,Vlastite internet stranice, ZSE i SRPI,Vlastite internet stranice i SRPI,ZSE i SRPI,Nije javno objavljeno,Ostalo"</formula1>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13" sqref="B13"/>
    </sheetView>
  </sheetViews>
  <sheetFormatPr defaultColWidth="9.109375" defaultRowHeight="11.4" x14ac:dyDescent="0.3"/>
  <cols>
    <col min="1" max="1" width="36.6640625" style="72" customWidth="1"/>
    <col min="2" max="2" width="28.44140625" style="70" customWidth="1"/>
    <col min="3" max="3" width="10.6640625" style="72" hidden="1" customWidth="1"/>
    <col min="4" max="4" width="51.44140625" style="72" customWidth="1"/>
    <col min="5" max="16384" width="9.109375" style="72"/>
  </cols>
  <sheetData>
    <row r="1" spans="1:4" ht="27.9" customHeight="1" x14ac:dyDescent="0.3">
      <c r="A1" s="73" t="s">
        <v>0</v>
      </c>
      <c r="B1" s="124" t="s">
        <v>1</v>
      </c>
      <c r="C1" s="73" t="s">
        <v>285</v>
      </c>
      <c r="D1" s="73" t="s">
        <v>389</v>
      </c>
    </row>
    <row r="2" spans="1:4" ht="34.200000000000003" x14ac:dyDescent="0.3">
      <c r="A2" s="132" t="s">
        <v>114</v>
      </c>
      <c r="B2" s="7" t="s">
        <v>681</v>
      </c>
      <c r="C2" s="78">
        <f>IF(B2="DA",1,IF(B2="NE",2,0))</f>
        <v>2</v>
      </c>
      <c r="D2" s="68" t="s">
        <v>502</v>
      </c>
    </row>
    <row r="3" spans="1:4" ht="34.200000000000003" x14ac:dyDescent="0.3">
      <c r="A3" s="77" t="s">
        <v>115</v>
      </c>
      <c r="B3" s="7" t="s">
        <v>681</v>
      </c>
      <c r="C3" s="78">
        <f>IF(B3="DA",1,IF(B3="NE",2,0))</f>
        <v>2</v>
      </c>
      <c r="D3" s="68" t="s">
        <v>502</v>
      </c>
    </row>
    <row r="4" spans="1:4" ht="22.8" x14ac:dyDescent="0.3">
      <c r="A4" s="88" t="s">
        <v>116</v>
      </c>
      <c r="B4" s="4" t="s">
        <v>681</v>
      </c>
      <c r="C4" s="78">
        <f>IF(B4="DA",1,IF(B4="NE",2,0))</f>
        <v>2</v>
      </c>
      <c r="D4" s="68" t="s">
        <v>502</v>
      </c>
    </row>
    <row r="5" spans="1:4" ht="122.25" customHeight="1" x14ac:dyDescent="0.3">
      <c r="A5" s="77" t="s">
        <v>117</v>
      </c>
      <c r="B5" s="9">
        <v>0</v>
      </c>
      <c r="C5" s="78"/>
      <c r="D5" s="133" t="s">
        <v>567</v>
      </c>
    </row>
    <row r="6" spans="1:4" ht="30.75" customHeight="1" x14ac:dyDescent="0.3">
      <c r="A6" s="77" t="s">
        <v>118</v>
      </c>
      <c r="B6" s="7"/>
      <c r="C6" s="78">
        <f>IF(B6="predstavljanje rezultata poslovanja",1,IF(B6="prezentiranje značajnih poslova i investicija",2,IF(B6="prezentiranje novih proizvoda i novih ponuda",3,IF(B6="Ostalo",4,5))))</f>
        <v>5</v>
      </c>
      <c r="D6" s="68" t="s">
        <v>503</v>
      </c>
    </row>
  </sheetData>
  <sheetProtection algorithmName="SHA-512" hashValue="FTLmJ0399IYzyNlOIUOZ7k6vkDb8Kbn7OiJo/eC9vb6n7/d8ut012MOMhSKbGn8kAWshUHPxvT0NycHJS/lx1Q==" saltValue="b8FmwsSvvoOJS8LIN2hwQg==" spinCount="100000" sheet="1" objects="1" scenarios="1"/>
  <conditionalFormatting sqref="A6:D6">
    <cfRule type="expression" dxfId="8"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topLeftCell="A4" workbookViewId="0">
      <selection activeCell="B10" sqref="B10"/>
    </sheetView>
  </sheetViews>
  <sheetFormatPr defaultColWidth="9.109375" defaultRowHeight="11.4" x14ac:dyDescent="0.3"/>
  <cols>
    <col min="1" max="1" width="36.109375" style="72" customWidth="1"/>
    <col min="2" max="2" width="17.44140625" style="70" customWidth="1"/>
    <col min="3" max="3" width="10.6640625" style="72" hidden="1" customWidth="1"/>
    <col min="4" max="4" width="54.5546875" style="72" customWidth="1"/>
    <col min="5" max="16384" width="9.109375" style="72"/>
  </cols>
  <sheetData>
    <row r="1" spans="1:4" ht="27.9" customHeight="1" x14ac:dyDescent="0.3">
      <c r="A1" s="73" t="s">
        <v>0</v>
      </c>
      <c r="B1" s="124" t="s">
        <v>1</v>
      </c>
      <c r="C1" s="73" t="s">
        <v>285</v>
      </c>
      <c r="D1" s="73" t="s">
        <v>389</v>
      </c>
    </row>
    <row r="2" spans="1:4" ht="66" customHeight="1" x14ac:dyDescent="0.3">
      <c r="A2" s="77" t="s">
        <v>135</v>
      </c>
      <c r="B2" s="7" t="s">
        <v>681</v>
      </c>
      <c r="C2" s="78">
        <f>IF(B2="DA",1,IF(B2="NE",2,0))</f>
        <v>2</v>
      </c>
      <c r="D2" s="68" t="s">
        <v>568</v>
      </c>
    </row>
    <row r="3" spans="1:4" ht="65.25" customHeight="1" x14ac:dyDescent="0.3">
      <c r="A3" s="79" t="s">
        <v>674</v>
      </c>
      <c r="B3" s="8"/>
      <c r="C3" s="78"/>
      <c r="D3" s="68" t="s">
        <v>569</v>
      </c>
    </row>
    <row r="4" spans="1:4" ht="57" x14ac:dyDescent="0.3">
      <c r="A4" s="77" t="s">
        <v>136</v>
      </c>
      <c r="B4" s="7" t="s">
        <v>681</v>
      </c>
      <c r="C4" s="78">
        <f>IF(B4="DA",1,IF(B4="NE",2,0))</f>
        <v>2</v>
      </c>
      <c r="D4" s="68" t="s">
        <v>570</v>
      </c>
    </row>
    <row r="5" spans="1:4" ht="89.25" customHeight="1" x14ac:dyDescent="0.3">
      <c r="A5" s="79" t="s">
        <v>675</v>
      </c>
      <c r="B5" s="8"/>
      <c r="C5" s="78"/>
      <c r="D5" s="68" t="s">
        <v>504</v>
      </c>
    </row>
    <row r="6" spans="1:4" ht="65.25" customHeight="1" x14ac:dyDescent="0.3">
      <c r="A6" s="77" t="s">
        <v>137</v>
      </c>
      <c r="B6" s="7" t="s">
        <v>681</v>
      </c>
      <c r="C6" s="78">
        <f>IF(B6="DA",1,IF(B6="NE",2,0))</f>
        <v>2</v>
      </c>
      <c r="D6" s="68" t="s">
        <v>571</v>
      </c>
    </row>
    <row r="7" spans="1:4" ht="89.25" customHeight="1" x14ac:dyDescent="0.3">
      <c r="A7" s="79" t="s">
        <v>676</v>
      </c>
      <c r="B7" s="8"/>
      <c r="C7" s="78"/>
      <c r="D7" s="68" t="s">
        <v>505</v>
      </c>
    </row>
    <row r="8" spans="1:4" ht="67.5" customHeight="1" x14ac:dyDescent="0.3">
      <c r="A8" s="77" t="s">
        <v>138</v>
      </c>
      <c r="B8" s="7" t="s">
        <v>680</v>
      </c>
      <c r="C8" s="78">
        <f>IF(B8="DA",1,IF(B8="NE",2,0))</f>
        <v>1</v>
      </c>
      <c r="D8" s="68" t="s">
        <v>572</v>
      </c>
    </row>
    <row r="9" spans="1:4" ht="112.5" customHeight="1" x14ac:dyDescent="0.3">
      <c r="A9" s="79" t="s">
        <v>677</v>
      </c>
      <c r="B9" s="8">
        <v>806029.59</v>
      </c>
      <c r="C9" s="78"/>
      <c r="D9" s="68" t="s">
        <v>506</v>
      </c>
    </row>
    <row r="10" spans="1:4" ht="22.8" x14ac:dyDescent="0.3">
      <c r="A10" s="77" t="s">
        <v>139</v>
      </c>
      <c r="B10" s="7" t="s">
        <v>681</v>
      </c>
      <c r="C10" s="78">
        <f>IF(B10="DA",1,IF(B10="NE",2,0))</f>
        <v>2</v>
      </c>
      <c r="D10" s="68" t="s">
        <v>502</v>
      </c>
    </row>
    <row r="11" spans="1:4" ht="57" x14ac:dyDescent="0.3">
      <c r="A11" s="126" t="s">
        <v>140</v>
      </c>
      <c r="B11" s="7" t="s">
        <v>681</v>
      </c>
      <c r="C11" s="78">
        <f>IF(B11="DA",1,IF(B11="NE",2,0))</f>
        <v>2</v>
      </c>
      <c r="D11" s="68" t="s">
        <v>573</v>
      </c>
    </row>
    <row r="12" spans="1:4" ht="78" customHeight="1" x14ac:dyDescent="0.3">
      <c r="A12" s="79" t="s">
        <v>141</v>
      </c>
      <c r="B12" s="9"/>
      <c r="C12" s="78"/>
      <c r="D12" s="68" t="s">
        <v>507</v>
      </c>
    </row>
    <row r="13" spans="1:4" ht="75" customHeight="1" x14ac:dyDescent="0.3">
      <c r="A13" s="79" t="s">
        <v>142</v>
      </c>
      <c r="B13" s="9"/>
      <c r="C13" s="78"/>
      <c r="D13" s="68" t="s">
        <v>508</v>
      </c>
    </row>
    <row r="14" spans="1:4" ht="77.25" customHeight="1" x14ac:dyDescent="0.3">
      <c r="A14" s="79" t="s">
        <v>143</v>
      </c>
      <c r="B14" s="9"/>
      <c r="C14" s="78"/>
      <c r="D14" s="68" t="s">
        <v>508</v>
      </c>
    </row>
    <row r="15" spans="1:4" ht="78.75" customHeight="1" x14ac:dyDescent="0.3">
      <c r="A15" s="79" t="s">
        <v>144</v>
      </c>
      <c r="B15" s="7"/>
      <c r="C15" s="78"/>
      <c r="D15" s="68" t="s">
        <v>508</v>
      </c>
    </row>
    <row r="16" spans="1:4" ht="45.6" x14ac:dyDescent="0.3">
      <c r="A16" s="77" t="s">
        <v>145</v>
      </c>
      <c r="B16" s="7"/>
      <c r="C16" s="78">
        <f>IF(B16="DA",1,IF(B16="NE",2,3))</f>
        <v>3</v>
      </c>
      <c r="D16" s="68" t="s">
        <v>509</v>
      </c>
    </row>
  </sheetData>
  <sheetProtection algorithmName="SHA-512" hashValue="IKDb5zq9uTi2duCX74sjNMTI43CZZJiyVoSB/wrxNT494Feg/pL9R+sqIQqpoROfv+/frbUFRZCPESciuDxlMA==" saltValue="SCUsqgkBZ+PUmxLbOivRJw==" spinCount="100000" sheet="1" objects="1" scenarios="1"/>
  <conditionalFormatting sqref="A3:D3">
    <cfRule type="expression" dxfId="7" priority="3" stopIfTrue="1">
      <formula>$B$2="NE"</formula>
    </cfRule>
  </conditionalFormatting>
  <conditionalFormatting sqref="A5:D5">
    <cfRule type="expression" dxfId="6" priority="1" stopIfTrue="1">
      <formula>$B$4="NE"</formula>
    </cfRule>
  </conditionalFormatting>
  <conditionalFormatting sqref="A7:D7">
    <cfRule type="expression" dxfId="5" priority="5" stopIfTrue="1">
      <formula>$B$6="NE"</formula>
    </cfRule>
  </conditionalFormatting>
  <conditionalFormatting sqref="A9:D9">
    <cfRule type="expression" dxfId="4" priority="6" stopIfTrue="1">
      <formula>$B$8="NE"</formula>
    </cfRule>
  </conditionalFormatting>
  <conditionalFormatting sqref="A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I3" sqref="I3"/>
    </sheetView>
  </sheetViews>
  <sheetFormatPr defaultColWidth="9.109375" defaultRowHeight="11.4" x14ac:dyDescent="0.3"/>
  <cols>
    <col min="1" max="1" width="28.5546875" style="72" customWidth="1"/>
    <col min="2" max="2" width="28.5546875" style="70" customWidth="1"/>
    <col min="3" max="3" width="10.6640625" style="72" hidden="1" customWidth="1"/>
    <col min="4" max="4" width="47" style="72" customWidth="1"/>
    <col min="5" max="5" width="28" style="72" customWidth="1"/>
    <col min="6" max="16384" width="9.109375" style="72"/>
  </cols>
  <sheetData>
    <row r="1" spans="1:4" ht="27.9" customHeight="1" x14ac:dyDescent="0.3">
      <c r="A1" s="73" t="s">
        <v>0</v>
      </c>
      <c r="B1" s="124" t="s">
        <v>1</v>
      </c>
      <c r="C1" s="73" t="s">
        <v>285</v>
      </c>
      <c r="D1" s="73" t="s">
        <v>389</v>
      </c>
    </row>
    <row r="2" spans="1:4" ht="51" customHeight="1" x14ac:dyDescent="0.3">
      <c r="A2" s="88" t="s">
        <v>360</v>
      </c>
      <c r="B2" s="4" t="s">
        <v>702</v>
      </c>
      <c r="C2" s="78">
        <f>IF(B2="Isplata dividende",1,IF(B2="Dodjela dionica",2,IF(B2="Isplata dividende i dodjela dionica",3,IF(B2="Isplata dobiti u stvarima",4,IF(B2="Ostalo",5,6)))))</f>
        <v>1</v>
      </c>
      <c r="D2" s="68" t="s">
        <v>499</v>
      </c>
    </row>
    <row r="3" spans="1:4" ht="64.5" customHeight="1" x14ac:dyDescent="0.3">
      <c r="A3" s="88" t="s">
        <v>361</v>
      </c>
      <c r="B3" s="4" t="s">
        <v>680</v>
      </c>
      <c r="C3" s="78">
        <f>IF(B3="DA",1,IF(B3="NE",2,0))</f>
        <v>1</v>
      </c>
      <c r="D3" s="68" t="s">
        <v>500</v>
      </c>
    </row>
    <row r="4" spans="1:4" ht="55.5" customHeight="1" x14ac:dyDescent="0.3">
      <c r="A4" s="87" t="s">
        <v>678</v>
      </c>
      <c r="B4" s="6">
        <v>0.6</v>
      </c>
      <c r="C4" s="78"/>
      <c r="D4" s="68" t="s">
        <v>501</v>
      </c>
    </row>
  </sheetData>
  <sheetProtection algorithmName="SHA-512" hashValue="wbq3BLcvcJ5VsDlaL6+ZNKn36OfgwRQsxD4GxMhILrItC573rWW9TMjiFUu2e0qJNOgcqbzclvV58LqqbRAIbg==" saltValue="qCPVdGsOUnGEpWR+6W9/sA==" spinCount="100000" sheet="1" objects="1" scenarios="1"/>
  <conditionalFormatting sqref="A4:D4">
    <cfRule type="expression" dxfId="2"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B10" sqref="B10"/>
    </sheetView>
  </sheetViews>
  <sheetFormatPr defaultColWidth="9.109375" defaultRowHeight="11.4" x14ac:dyDescent="0.3"/>
  <cols>
    <col min="1" max="1" width="33" style="72" customWidth="1"/>
    <col min="2" max="2" width="24.33203125" style="70" customWidth="1"/>
    <col min="3" max="3" width="10.6640625" style="72" hidden="1" customWidth="1"/>
    <col min="4" max="4" width="50.109375" style="72" customWidth="1"/>
    <col min="5" max="16384" width="9.109375" style="72"/>
  </cols>
  <sheetData>
    <row r="1" spans="1:4" ht="26.1" customHeight="1" x14ac:dyDescent="0.3">
      <c r="A1" s="73" t="s">
        <v>0</v>
      </c>
      <c r="B1" s="124" t="s">
        <v>1</v>
      </c>
      <c r="C1" s="73" t="s">
        <v>285</v>
      </c>
      <c r="D1" s="73" t="s">
        <v>389</v>
      </c>
    </row>
    <row r="2" spans="1:4" ht="45.6" x14ac:dyDescent="0.3">
      <c r="A2" s="88" t="s">
        <v>362</v>
      </c>
      <c r="B2" s="4" t="s">
        <v>681</v>
      </c>
      <c r="C2" s="78">
        <f>IF(B2="DA",1,IF(B2="NE",2,3))</f>
        <v>2</v>
      </c>
      <c r="D2" s="68" t="s">
        <v>498</v>
      </c>
    </row>
    <row r="3" spans="1:4" ht="91.2" x14ac:dyDescent="0.3">
      <c r="A3" s="88" t="s">
        <v>363</v>
      </c>
      <c r="B3" s="4" t="s">
        <v>681</v>
      </c>
      <c r="C3" s="78">
        <f>IF(B3="DA",1,IF(B3="NE",2,0))</f>
        <v>2</v>
      </c>
      <c r="D3" s="68" t="s">
        <v>566</v>
      </c>
    </row>
    <row r="4" spans="1:4" ht="43.5" customHeight="1" x14ac:dyDescent="0.3">
      <c r="A4" s="88" t="s">
        <v>364</v>
      </c>
      <c r="B4" s="5"/>
      <c r="C4" s="78">
        <f>IF(B4="Interni kodeks",1,IF(B4="Kodeks korporativnog upravljanja trgovačkim društvima u kojima RH ima dionice ili udjele",2,IF(B4="Kodeks koji se primjenjuje u grani industrije kojoj izdavatelj pripada",3,IF(B4="Ostalo",4,5))))</f>
        <v>5</v>
      </c>
      <c r="D4" s="68" t="s">
        <v>456</v>
      </c>
    </row>
  </sheetData>
  <sheetProtection algorithmName="SHA-512" hashValue="CnEONkSMZwODIGxADX3Y4rRzqg1H5IAkIItN09S+4u9UJYH/GT+h7P8n0nGRZhGxhxywYsXNJoNJ/1yUXWjWRg==" saltValue="vpajw4svb5RhNhQGM78hRw==" spinCount="100000" sheet="1" objects="1" scenarios="1"/>
  <conditionalFormatting sqref="A4:D4">
    <cfRule type="expression" dxfId="0"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E12" sqref="E12"/>
    </sheetView>
  </sheetViews>
  <sheetFormatPr defaultColWidth="9.109375" defaultRowHeight="14.4" x14ac:dyDescent="0.3"/>
  <cols>
    <col min="2" max="2" width="10" customWidth="1"/>
    <col min="3" max="3" width="10.6640625" customWidth="1"/>
  </cols>
  <sheetData>
    <row r="2" spans="2:3" ht="26.4" x14ac:dyDescent="0.3">
      <c r="B2" s="1" t="s">
        <v>27</v>
      </c>
      <c r="C2" s="1" t="s">
        <v>28</v>
      </c>
    </row>
    <row r="3" spans="2:3" x14ac:dyDescent="0.3">
      <c r="B3" s="25">
        <v>2024</v>
      </c>
      <c r="C3" s="71" t="s">
        <v>679</v>
      </c>
    </row>
    <row r="5" spans="2:3" ht="13.5" customHeight="1" x14ac:dyDescent="0.3">
      <c r="B5" s="2" t="s">
        <v>356</v>
      </c>
    </row>
    <row r="6" spans="2:3" ht="12.9" customHeight="1" x14ac:dyDescent="0.3">
      <c r="B6" s="3" t="s">
        <v>454</v>
      </c>
    </row>
    <row r="7" spans="2:3" ht="12.9" customHeight="1" x14ac:dyDescent="0.3">
      <c r="B7" s="72" t="s">
        <v>634</v>
      </c>
    </row>
  </sheetData>
  <sheetProtection algorithmName="SHA-512" hashValue="LW8lSdCFoUTAPZATEm+Rsn2lTIOg7qcESqZ8ToRQs76OrYSiA+lb6/DP3mg8kFf6bIOcsBxaT36xXWcH60VPgg==" saltValue="X1Cd1bIc+tZ+In1kDno7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topLeftCell="A13" workbookViewId="0">
      <selection activeCell="C19" sqref="C19"/>
    </sheetView>
  </sheetViews>
  <sheetFormatPr defaultColWidth="9.109375" defaultRowHeight="11.4" x14ac:dyDescent="0.3"/>
  <cols>
    <col min="1" max="1" width="35.88671875" style="72" customWidth="1"/>
    <col min="2" max="2" width="22.33203125" style="70" customWidth="1"/>
    <col min="3" max="3" width="10.6640625" style="72" hidden="1" customWidth="1"/>
    <col min="4" max="4" width="48.6640625" style="72" customWidth="1"/>
    <col min="5" max="5" width="9.6640625" style="72" customWidth="1"/>
    <col min="6" max="16384" width="9.109375" style="72"/>
  </cols>
  <sheetData>
    <row r="1" spans="1:4" ht="27.9" customHeight="1" x14ac:dyDescent="0.3">
      <c r="A1" s="73" t="s">
        <v>0</v>
      </c>
      <c r="B1" s="85" t="s">
        <v>1</v>
      </c>
      <c r="C1" s="74" t="s">
        <v>285</v>
      </c>
      <c r="D1" s="73" t="s">
        <v>389</v>
      </c>
    </row>
    <row r="2" spans="1:4" ht="57" x14ac:dyDescent="0.3">
      <c r="A2" s="64" t="s">
        <v>2</v>
      </c>
      <c r="B2" s="7" t="s">
        <v>680</v>
      </c>
      <c r="C2" s="75">
        <f>IF(B2="DA",1,IF(B2="NE",2,0))</f>
        <v>1</v>
      </c>
      <c r="D2" s="76" t="s">
        <v>592</v>
      </c>
    </row>
    <row r="3" spans="1:4" ht="31.5" customHeight="1" x14ac:dyDescent="0.3">
      <c r="A3" s="77" t="s">
        <v>3</v>
      </c>
      <c r="B3" s="7" t="s">
        <v>680</v>
      </c>
      <c r="C3" s="75">
        <f>IF(B3="DA",1,IF(B3="NE",2,3))</f>
        <v>1</v>
      </c>
      <c r="D3" s="76" t="s">
        <v>456</v>
      </c>
    </row>
    <row r="4" spans="1:4" ht="33.75" customHeight="1" x14ac:dyDescent="0.3">
      <c r="A4" s="77" t="s">
        <v>4</v>
      </c>
      <c r="B4" s="7" t="s">
        <v>681</v>
      </c>
      <c r="C4" s="75">
        <f>IF(B4="DA",1,IF(B4="NE",2,3))</f>
        <v>2</v>
      </c>
      <c r="D4" s="76" t="s">
        <v>456</v>
      </c>
    </row>
    <row r="5" spans="1:4" ht="79.8" x14ac:dyDescent="0.3">
      <c r="A5" s="64" t="s">
        <v>146</v>
      </c>
      <c r="B5" s="9">
        <v>16</v>
      </c>
      <c r="C5" s="75"/>
      <c r="D5" s="76" t="s">
        <v>644</v>
      </c>
    </row>
    <row r="6" spans="1:4" ht="79.8" x14ac:dyDescent="0.3">
      <c r="A6" s="64" t="s">
        <v>147</v>
      </c>
      <c r="B6" s="9">
        <v>11</v>
      </c>
      <c r="C6" s="75"/>
      <c r="D6" s="76" t="s">
        <v>593</v>
      </c>
    </row>
    <row r="7" spans="1:4" ht="68.400000000000006" x14ac:dyDescent="0.3">
      <c r="A7" s="64" t="s">
        <v>5</v>
      </c>
      <c r="B7" s="9">
        <v>13</v>
      </c>
      <c r="C7" s="75"/>
      <c r="D7" s="76" t="s">
        <v>645</v>
      </c>
    </row>
    <row r="8" spans="1:4" ht="52.5" customHeight="1" x14ac:dyDescent="0.3">
      <c r="A8" s="64" t="s">
        <v>6</v>
      </c>
      <c r="B8" s="7" t="s">
        <v>682</v>
      </c>
      <c r="C8" s="78">
        <f>IF(B8="Monistički ustroj",1,IF(B8="Dualistički ustroj",2,0))</f>
        <v>2</v>
      </c>
      <c r="D8" s="68" t="s">
        <v>473</v>
      </c>
    </row>
    <row r="9" spans="1:4" ht="68.400000000000006" x14ac:dyDescent="0.3">
      <c r="A9" s="64" t="s">
        <v>7</v>
      </c>
      <c r="B9" s="9">
        <v>1</v>
      </c>
      <c r="C9" s="78"/>
      <c r="D9" s="68" t="s">
        <v>457</v>
      </c>
    </row>
    <row r="10" spans="1:4" ht="68.400000000000006" x14ac:dyDescent="0.3">
      <c r="A10" s="64" t="s">
        <v>8</v>
      </c>
      <c r="B10" s="9">
        <v>1</v>
      </c>
      <c r="C10" s="78"/>
      <c r="D10" s="68" t="s">
        <v>470</v>
      </c>
    </row>
    <row r="11" spans="1:4" ht="79.8" x14ac:dyDescent="0.3">
      <c r="A11" s="77" t="s">
        <v>9</v>
      </c>
      <c r="B11" s="26">
        <v>10</v>
      </c>
      <c r="C11" s="78"/>
      <c r="D11" s="68" t="s">
        <v>594</v>
      </c>
    </row>
    <row r="12" spans="1:4" ht="68.400000000000006" x14ac:dyDescent="0.3">
      <c r="A12" s="63" t="s">
        <v>10</v>
      </c>
      <c r="B12" s="9">
        <v>3</v>
      </c>
      <c r="C12" s="78"/>
      <c r="D12" s="68" t="s">
        <v>595</v>
      </c>
    </row>
    <row r="13" spans="1:4" ht="68.400000000000006" x14ac:dyDescent="0.3">
      <c r="A13" s="63" t="s">
        <v>11</v>
      </c>
      <c r="B13" s="9">
        <v>0</v>
      </c>
      <c r="C13" s="78"/>
      <c r="D13" s="68" t="s">
        <v>589</v>
      </c>
    </row>
    <row r="14" spans="1:4" ht="63" customHeight="1" x14ac:dyDescent="0.3">
      <c r="A14" s="79" t="s">
        <v>12</v>
      </c>
      <c r="B14" s="26">
        <v>0</v>
      </c>
      <c r="C14" s="78"/>
      <c r="D14" s="68" t="s">
        <v>590</v>
      </c>
    </row>
    <row r="15" spans="1:4" ht="79.8" x14ac:dyDescent="0.3">
      <c r="A15" s="80" t="s">
        <v>651</v>
      </c>
      <c r="B15" s="8">
        <v>20723.28</v>
      </c>
      <c r="C15" s="75"/>
      <c r="D15" s="76" t="s">
        <v>646</v>
      </c>
    </row>
    <row r="16" spans="1:4" ht="91.2" x14ac:dyDescent="0.3">
      <c r="A16" s="81" t="s">
        <v>650</v>
      </c>
      <c r="B16" s="8">
        <v>19864.21</v>
      </c>
      <c r="C16" s="75"/>
      <c r="D16" s="76" t="s">
        <v>643</v>
      </c>
    </row>
    <row r="17" spans="1:7" ht="76.5" customHeight="1" x14ac:dyDescent="0.3">
      <c r="A17" s="64" t="s">
        <v>13</v>
      </c>
      <c r="B17" s="7" t="s">
        <v>681</v>
      </c>
      <c r="C17" s="75">
        <f>IF(B17="DA",1,IF(B17="NE",2,0))</f>
        <v>2</v>
      </c>
      <c r="D17" s="76" t="s">
        <v>459</v>
      </c>
    </row>
    <row r="18" spans="1:7" ht="53.25" customHeight="1" x14ac:dyDescent="0.3">
      <c r="A18" s="63" t="s">
        <v>652</v>
      </c>
      <c r="B18" s="8"/>
      <c r="C18" s="75"/>
      <c r="D18" s="76" t="s">
        <v>460</v>
      </c>
    </row>
    <row r="19" spans="1:7" ht="40.5" customHeight="1" x14ac:dyDescent="0.3">
      <c r="A19" s="64" t="s">
        <v>14</v>
      </c>
      <c r="B19" s="7"/>
      <c r="C19" s="75">
        <f>IF(B19="DA",1,IF(B19="NE",2,3))</f>
        <v>3</v>
      </c>
      <c r="D19" s="68" t="s">
        <v>591</v>
      </c>
    </row>
    <row r="20" spans="1:7" ht="65.25" customHeight="1" x14ac:dyDescent="0.3">
      <c r="A20" s="82" t="s">
        <v>15</v>
      </c>
      <c r="B20" s="7" t="s">
        <v>681</v>
      </c>
      <c r="C20" s="75">
        <f>IF(B20="DA",1,IF(B20="NE",2,0))</f>
        <v>2</v>
      </c>
      <c r="D20" s="76" t="s">
        <v>461</v>
      </c>
    </row>
    <row r="21" spans="1:7" ht="75.75" customHeight="1" x14ac:dyDescent="0.3">
      <c r="A21" s="63" t="s">
        <v>653</v>
      </c>
      <c r="B21" s="8"/>
      <c r="C21" s="75"/>
      <c r="D21" s="76" t="s">
        <v>462</v>
      </c>
    </row>
    <row r="22" spans="1:7" ht="76.5" customHeight="1" x14ac:dyDescent="0.3">
      <c r="A22" s="83" t="s">
        <v>16</v>
      </c>
      <c r="B22" s="7" t="s">
        <v>680</v>
      </c>
      <c r="C22" s="75">
        <f>IF(B22="DA",1,IF(B22="NE",2,0))</f>
        <v>1</v>
      </c>
      <c r="D22" s="76" t="s">
        <v>463</v>
      </c>
    </row>
    <row r="23" spans="1:7" ht="52.5" customHeight="1" x14ac:dyDescent="0.3">
      <c r="A23" s="64" t="s">
        <v>17</v>
      </c>
      <c r="B23" s="7" t="s">
        <v>680</v>
      </c>
      <c r="C23" s="75">
        <f>IF(B23="DA",1,IF(B23="NE",2,3))</f>
        <v>1</v>
      </c>
      <c r="D23" s="76" t="s">
        <v>464</v>
      </c>
    </row>
    <row r="24" spans="1:7" ht="45.6" x14ac:dyDescent="0.3">
      <c r="A24" s="63" t="s">
        <v>18</v>
      </c>
      <c r="B24" s="9">
        <v>1</v>
      </c>
      <c r="C24" s="75"/>
      <c r="D24" s="76" t="s">
        <v>465</v>
      </c>
    </row>
    <row r="25" spans="1:7" ht="45.6" x14ac:dyDescent="0.3">
      <c r="A25" s="64" t="s">
        <v>19</v>
      </c>
      <c r="B25" s="7" t="s">
        <v>680</v>
      </c>
      <c r="C25" s="75">
        <f>IF(B25="DA",1,IF(B25="NE",2,3))</f>
        <v>1</v>
      </c>
      <c r="D25" s="76" t="s">
        <v>466</v>
      </c>
    </row>
    <row r="26" spans="1:7" ht="52.5" customHeight="1" x14ac:dyDescent="0.3">
      <c r="A26" s="63" t="s">
        <v>20</v>
      </c>
      <c r="B26" s="9">
        <v>1</v>
      </c>
      <c r="C26" s="75"/>
      <c r="D26" s="76" t="s">
        <v>467</v>
      </c>
    </row>
    <row r="27" spans="1:7" ht="64.5" customHeight="1" x14ac:dyDescent="0.3">
      <c r="A27" s="64" t="s">
        <v>21</v>
      </c>
      <c r="B27" s="7" t="s">
        <v>680</v>
      </c>
      <c r="C27" s="75">
        <f>IF(B27="DA",1,IF(B27="NE",2,0))</f>
        <v>1</v>
      </c>
      <c r="D27" s="76" t="s">
        <v>468</v>
      </c>
      <c r="G27" s="84"/>
    </row>
    <row r="28" spans="1:7" ht="45.6" x14ac:dyDescent="0.3">
      <c r="A28" s="63" t="s">
        <v>22</v>
      </c>
      <c r="B28" s="9">
        <v>1</v>
      </c>
      <c r="C28" s="75"/>
      <c r="D28" s="76" t="s">
        <v>467</v>
      </c>
    </row>
    <row r="29" spans="1:7" ht="68.400000000000006" x14ac:dyDescent="0.3">
      <c r="A29" s="64" t="s">
        <v>23</v>
      </c>
      <c r="B29" s="7" t="s">
        <v>680</v>
      </c>
      <c r="C29" s="75">
        <f>IF(B29="DA",1,IF(B29="NE",2,0))</f>
        <v>1</v>
      </c>
      <c r="D29" s="76" t="s">
        <v>596</v>
      </c>
    </row>
    <row r="30" spans="1:7" ht="52.5" customHeight="1" x14ac:dyDescent="0.3">
      <c r="A30" s="63" t="s">
        <v>24</v>
      </c>
      <c r="B30" s="9">
        <v>6</v>
      </c>
      <c r="C30" s="75"/>
      <c r="D30" s="76" t="s">
        <v>469</v>
      </c>
    </row>
    <row r="31" spans="1:7" ht="56.25" customHeight="1" x14ac:dyDescent="0.3">
      <c r="A31" s="63" t="s">
        <v>25</v>
      </c>
      <c r="B31" s="9">
        <v>0</v>
      </c>
      <c r="C31" s="75"/>
      <c r="D31" s="76" t="s">
        <v>469</v>
      </c>
    </row>
  </sheetData>
  <sheetProtection algorithmName="SHA-512" hashValue="x97f8PQbrc+2fqaFcK+eHaEUBe+Nv6C2iUWQaqSntbUdWdK0AkJ/BIuIFcirhoMGmjs+rKVTK1N0dRXniFRDWg==" saltValue="JrBRkSPmOxsNhsBpjHd8Lw==" spinCount="100000" sheet="1" objects="1" scenarios="1"/>
  <conditionalFormatting sqref="A12:C14">
    <cfRule type="expression" dxfId="88" priority="25">
      <formula>$B$8="Monistički ustroj"</formula>
    </cfRule>
  </conditionalFormatting>
  <conditionalFormatting sqref="A3:D4">
    <cfRule type="expression" dxfId="87" priority="8">
      <formula>$B$2="NE"</formula>
    </cfRule>
  </conditionalFormatting>
  <conditionalFormatting sqref="A16:D16">
    <cfRule type="expression" dxfId="86" priority="9">
      <formula>$B$6=0</formula>
    </cfRule>
  </conditionalFormatting>
  <conditionalFormatting sqref="A18:D19">
    <cfRule type="expression" dxfId="85" priority="6">
      <formula>$B$17="NE"</formula>
    </cfRule>
  </conditionalFormatting>
  <conditionalFormatting sqref="A21:D21">
    <cfRule type="expression" dxfId="84" priority="5">
      <formula>$B$20="NE"</formula>
    </cfRule>
  </conditionalFormatting>
  <conditionalFormatting sqref="A23:D26">
    <cfRule type="expression" dxfId="83" priority="4">
      <formula>$B$22="NE"</formula>
    </cfRule>
  </conditionalFormatting>
  <conditionalFormatting sqref="A24:D24">
    <cfRule type="expression" dxfId="82" priority="3">
      <formula>$B$23="NE"</formula>
    </cfRule>
  </conditionalFormatting>
  <conditionalFormatting sqref="A26:D26">
    <cfRule type="expression" dxfId="81" priority="2">
      <formula>$B$25="NE"</formula>
    </cfRule>
  </conditionalFormatting>
  <conditionalFormatting sqref="A28:D28">
    <cfRule type="expression" dxfId="80" priority="1">
      <formula>$B$27="NE"</formula>
    </cfRule>
  </conditionalFormatting>
  <conditionalFormatting sqref="A30:D31">
    <cfRule type="expression" dxfId="79" priority="7">
      <formula>$B$29="NE"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topLeftCell="AB1" zoomScaleNormal="100" workbookViewId="0">
      <selection activeCell="AK4" sqref="AK4"/>
    </sheetView>
  </sheetViews>
  <sheetFormatPr defaultColWidth="9.109375" defaultRowHeight="14.4" x14ac:dyDescent="0.3"/>
  <cols>
    <col min="1" max="1" width="15.6640625" style="17" customWidth="1"/>
    <col min="2" max="2" width="39.5546875" style="17" customWidth="1"/>
    <col min="3" max="3" width="25.6640625" style="29" customWidth="1"/>
    <col min="4" max="4" width="25.6640625" style="17" customWidth="1"/>
    <col min="5" max="5" width="6.33203125" style="17" hidden="1" customWidth="1"/>
    <col min="6" max="6" width="25.6640625" style="17" customWidth="1"/>
    <col min="7" max="7" width="9.6640625" style="17" hidden="1" customWidth="1"/>
    <col min="8" max="8" width="25.6640625" style="17" customWidth="1"/>
    <col min="9" max="9" width="25.6640625" style="17" hidden="1" customWidth="1"/>
    <col min="10" max="10" width="25.6640625" style="17" customWidth="1"/>
    <col min="11" max="11" width="25.6640625" style="17" hidden="1" customWidth="1"/>
    <col min="12" max="12" width="25.6640625" style="17" customWidth="1"/>
    <col min="13" max="13" width="25.6640625" style="17" hidden="1" customWidth="1"/>
    <col min="14" max="14" width="25.6640625" style="17" customWidth="1"/>
    <col min="15" max="15" width="25.6640625" style="17" hidden="1" customWidth="1"/>
    <col min="16" max="16" width="25.6640625" style="17" customWidth="1"/>
    <col min="17" max="17" width="25.6640625" style="17" hidden="1" customWidth="1"/>
    <col min="18" max="20" width="25.6640625" style="17" customWidth="1"/>
    <col min="21" max="21" width="25.6640625" style="17" hidden="1" customWidth="1"/>
    <col min="22" max="22" width="22.5546875" style="17" customWidth="1"/>
    <col min="23" max="23" width="25.6640625" style="17" hidden="1" customWidth="1"/>
    <col min="24" max="24" width="25.6640625" style="17" customWidth="1"/>
    <col min="25" max="25" width="25.6640625" style="17" hidden="1" customWidth="1"/>
    <col min="26" max="26" width="25.6640625" style="17" customWidth="1"/>
    <col min="27" max="27" width="25.6640625" style="17" hidden="1" customWidth="1"/>
    <col min="28" max="28" width="25.6640625" style="17" customWidth="1"/>
    <col min="29" max="29" width="25.6640625" style="17" hidden="1" customWidth="1"/>
    <col min="30" max="30" width="25.6640625" style="17" customWidth="1"/>
    <col min="31" max="31" width="25.6640625" style="17" hidden="1" customWidth="1"/>
    <col min="32" max="35" width="25.6640625" style="17" customWidth="1"/>
    <col min="36" max="36" width="25.6640625" style="17" hidden="1" customWidth="1"/>
    <col min="37" max="39" width="25.6640625" style="17" customWidth="1"/>
    <col min="40" max="16384" width="9.109375" style="17"/>
  </cols>
  <sheetData>
    <row r="1" spans="1:39" s="44" customFormat="1" ht="68.400000000000006" x14ac:dyDescent="0.3">
      <c r="A1" s="37" t="s">
        <v>0</v>
      </c>
      <c r="B1" s="38" t="s">
        <v>29</v>
      </c>
      <c r="C1" s="39" t="s">
        <v>30</v>
      </c>
      <c r="D1" s="38" t="s">
        <v>31</v>
      </c>
      <c r="E1" s="40" t="s">
        <v>351</v>
      </c>
      <c r="F1" s="41" t="s">
        <v>357</v>
      </c>
      <c r="G1" s="42" t="s">
        <v>451</v>
      </c>
      <c r="H1" s="38" t="s">
        <v>32</v>
      </c>
      <c r="I1" s="40" t="s">
        <v>352</v>
      </c>
      <c r="J1" s="38" t="s">
        <v>33</v>
      </c>
      <c r="K1" s="40" t="s">
        <v>353</v>
      </c>
      <c r="L1" s="38" t="s">
        <v>34</v>
      </c>
      <c r="M1" s="40" t="s">
        <v>350</v>
      </c>
      <c r="N1" s="38" t="s">
        <v>35</v>
      </c>
      <c r="O1" s="40" t="s">
        <v>354</v>
      </c>
      <c r="P1" s="38" t="s">
        <v>51</v>
      </c>
      <c r="Q1" s="40" t="s">
        <v>355</v>
      </c>
      <c r="R1" s="38" t="s">
        <v>36</v>
      </c>
      <c r="S1" s="38" t="s">
        <v>37</v>
      </c>
      <c r="T1" s="38" t="s">
        <v>38</v>
      </c>
      <c r="U1" s="40" t="s">
        <v>391</v>
      </c>
      <c r="V1" s="38" t="s">
        <v>39</v>
      </c>
      <c r="W1" s="40" t="s">
        <v>393</v>
      </c>
      <c r="X1" s="38" t="s">
        <v>40</v>
      </c>
      <c r="Y1" s="40" t="s">
        <v>395</v>
      </c>
      <c r="Z1" s="38" t="s">
        <v>41</v>
      </c>
      <c r="AA1" s="40" t="s">
        <v>397</v>
      </c>
      <c r="AB1" s="38" t="s">
        <v>42</v>
      </c>
      <c r="AC1" s="40" t="s">
        <v>399</v>
      </c>
      <c r="AD1" s="38" t="s">
        <v>43</v>
      </c>
      <c r="AE1" s="40" t="s">
        <v>401</v>
      </c>
      <c r="AF1" s="43" t="s">
        <v>44</v>
      </c>
      <c r="AG1" s="43" t="s">
        <v>45</v>
      </c>
      <c r="AH1" s="43" t="s">
        <v>46</v>
      </c>
      <c r="AI1" s="38" t="s">
        <v>47</v>
      </c>
      <c r="AJ1" s="40" t="s">
        <v>403</v>
      </c>
      <c r="AK1" s="43" t="s">
        <v>48</v>
      </c>
      <c r="AL1" s="43" t="s">
        <v>49</v>
      </c>
      <c r="AM1" s="43" t="s">
        <v>50</v>
      </c>
    </row>
    <row r="2" spans="1:39" customFormat="1" ht="125.4" x14ac:dyDescent="0.3">
      <c r="A2" s="37" t="s">
        <v>389</v>
      </c>
      <c r="B2" s="45" t="s">
        <v>471</v>
      </c>
      <c r="C2" s="46" t="s">
        <v>472</v>
      </c>
      <c r="D2" s="47" t="s">
        <v>473</v>
      </c>
      <c r="E2" s="47"/>
      <c r="F2" s="47" t="s">
        <v>473</v>
      </c>
      <c r="G2" s="47"/>
      <c r="H2" s="47" t="s">
        <v>473</v>
      </c>
      <c r="I2" s="47"/>
      <c r="J2" s="47" t="s">
        <v>473</v>
      </c>
      <c r="K2" s="47"/>
      <c r="L2" s="47" t="s">
        <v>473</v>
      </c>
      <c r="M2" s="47"/>
      <c r="N2" s="47" t="s">
        <v>473</v>
      </c>
      <c r="O2" s="47"/>
      <c r="P2" s="47" t="s">
        <v>473</v>
      </c>
      <c r="Q2" s="47"/>
      <c r="R2" s="47" t="s">
        <v>474</v>
      </c>
      <c r="S2" s="47" t="s">
        <v>475</v>
      </c>
      <c r="T2" s="47" t="s">
        <v>630</v>
      </c>
      <c r="U2" s="47"/>
      <c r="V2" s="47" t="s">
        <v>456</v>
      </c>
      <c r="W2" s="47"/>
      <c r="X2" s="47" t="s">
        <v>631</v>
      </c>
      <c r="Y2" s="47"/>
      <c r="Z2" s="47" t="s">
        <v>456</v>
      </c>
      <c r="AA2" s="47"/>
      <c r="AB2" s="47" t="s">
        <v>476</v>
      </c>
      <c r="AC2" s="47"/>
      <c r="AD2" s="47" t="s">
        <v>477</v>
      </c>
      <c r="AE2" s="47"/>
      <c r="AF2" s="47" t="s">
        <v>467</v>
      </c>
      <c r="AG2" s="47" t="s">
        <v>478</v>
      </c>
      <c r="AH2" s="47" t="s">
        <v>478</v>
      </c>
      <c r="AI2" s="47" t="s">
        <v>479</v>
      </c>
      <c r="AJ2" s="47"/>
      <c r="AK2" s="47" t="s">
        <v>467</v>
      </c>
      <c r="AL2" s="47" t="s">
        <v>480</v>
      </c>
      <c r="AM2" s="47" t="s">
        <v>480</v>
      </c>
    </row>
    <row r="3" spans="1:39" hidden="1" x14ac:dyDescent="0.3">
      <c r="B3" s="17" t="s">
        <v>322</v>
      </c>
      <c r="C3" s="29" t="s">
        <v>323</v>
      </c>
      <c r="D3" s="17" t="s">
        <v>344</v>
      </c>
      <c r="E3" s="17" t="s">
        <v>324</v>
      </c>
      <c r="F3" s="17" t="s">
        <v>386</v>
      </c>
      <c r="G3" s="17" t="s">
        <v>450</v>
      </c>
      <c r="H3" s="17" t="s">
        <v>345</v>
      </c>
      <c r="I3" s="17" t="s">
        <v>325</v>
      </c>
      <c r="J3" s="17" t="s">
        <v>346</v>
      </c>
      <c r="K3" s="17" t="s">
        <v>326</v>
      </c>
      <c r="L3" s="17" t="s">
        <v>347</v>
      </c>
      <c r="M3" s="17" t="s">
        <v>327</v>
      </c>
      <c r="N3" s="17" t="s">
        <v>348</v>
      </c>
      <c r="O3" s="17" t="s">
        <v>455</v>
      </c>
      <c r="P3" s="17" t="s">
        <v>349</v>
      </c>
      <c r="Q3" s="17" t="s">
        <v>328</v>
      </c>
      <c r="R3" s="17" t="s">
        <v>329</v>
      </c>
      <c r="S3" s="17" t="s">
        <v>330</v>
      </c>
      <c r="T3" s="17" t="s">
        <v>390</v>
      </c>
      <c r="U3" s="17" t="s">
        <v>331</v>
      </c>
      <c r="V3" s="17" t="s">
        <v>392</v>
      </c>
      <c r="W3" s="17" t="s">
        <v>332</v>
      </c>
      <c r="X3" s="17" t="s">
        <v>394</v>
      </c>
      <c r="Y3" s="17" t="s">
        <v>333</v>
      </c>
      <c r="Z3" s="17" t="s">
        <v>396</v>
      </c>
      <c r="AA3" s="17" t="s">
        <v>334</v>
      </c>
      <c r="AB3" s="17" t="s">
        <v>398</v>
      </c>
      <c r="AC3" s="17" t="s">
        <v>335</v>
      </c>
      <c r="AD3" s="17" t="s">
        <v>400</v>
      </c>
      <c r="AE3" s="17" t="s">
        <v>336</v>
      </c>
      <c r="AF3" s="17" t="s">
        <v>337</v>
      </c>
      <c r="AG3" s="17" t="s">
        <v>338</v>
      </c>
      <c r="AH3" s="17" t="s">
        <v>339</v>
      </c>
      <c r="AI3" s="17" t="s">
        <v>402</v>
      </c>
      <c r="AJ3" s="17" t="s">
        <v>340</v>
      </c>
      <c r="AK3" s="17" t="s">
        <v>341</v>
      </c>
      <c r="AL3" s="17" t="s">
        <v>342</v>
      </c>
      <c r="AM3" s="17" t="s">
        <v>343</v>
      </c>
    </row>
    <row r="4" spans="1:39" x14ac:dyDescent="0.3">
      <c r="B4" s="17" t="s">
        <v>683</v>
      </c>
      <c r="C4" s="29" t="s">
        <v>684</v>
      </c>
      <c r="D4" s="102" t="s">
        <v>703</v>
      </c>
      <c r="E4" s="17">
        <f>IF(D4="univ. bacc. oec.",1,IF(D4="mag. oec.",2,IF(D4="univ. Spec. Oec.",3,IF(D4="mr.sc.",4,IF(D4="dr. sc.",5,IF(D4="ostalo",6,0))))))</f>
        <v>1</v>
      </c>
      <c r="F4" s="17" t="s">
        <v>446</v>
      </c>
      <c r="G4" s="102">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686</v>
      </c>
      <c r="I4" s="17">
        <f>IF(H4="Žensko",1,IF(H4="Muško",2,0))</f>
        <v>1</v>
      </c>
      <c r="J4" s="17" t="s">
        <v>687</v>
      </c>
      <c r="K4" s="17">
        <f>IF(J4="do 35 godina",1,IF(J4="od 36 do 45 godina",2,IF(J4="od 46 - 55 godina",3,IF(J4="iznad 56 godina",4,0))))</f>
        <v>3</v>
      </c>
      <c r="L4" s="17" t="s">
        <v>688</v>
      </c>
      <c r="M4" s="17">
        <f>IF(L4="Domaće",1,IF(L4="Strano",2,0))</f>
        <v>1</v>
      </c>
      <c r="N4" s="17" t="s">
        <v>680</v>
      </c>
      <c r="O4" s="17">
        <f>IF(N4="DA",1,IF(N4="NE",2,0))</f>
        <v>1</v>
      </c>
      <c r="P4" s="17" t="s">
        <v>681</v>
      </c>
      <c r="Q4" s="17">
        <f>IF(P4="DA",1,IF(P4="NE",2,0))</f>
        <v>2</v>
      </c>
      <c r="R4" s="19">
        <v>3</v>
      </c>
      <c r="S4" s="19">
        <v>6</v>
      </c>
      <c r="T4" s="17" t="s">
        <v>681</v>
      </c>
      <c r="U4" s="17">
        <f>IF(T4="DA",1,IF(T4="NE",2,0))</f>
        <v>2</v>
      </c>
      <c r="W4" s="17">
        <f>IF(V4="Poslovna",1,IF(V4="Rodbinska",2,IF(V4="Poslovna i rodbinska",3,IF(V4="Ostala",4,5))))</f>
        <v>5</v>
      </c>
      <c r="X4" s="17" t="s">
        <v>681</v>
      </c>
      <c r="Y4" s="17">
        <f>IF(X4="DA",1,IF(X4="NE",2,0))</f>
        <v>2</v>
      </c>
      <c r="AA4" s="17">
        <f>IF(Z4="Poslovna",1,IF(Z4="Rodbinska",2,IF(Z4="Poslovna i rodbinska",3,IF(Z4="Ostala",4,5))))</f>
        <v>5</v>
      </c>
      <c r="AB4" s="17" t="s">
        <v>680</v>
      </c>
      <c r="AC4" s="17">
        <f>IF(AB4="DA",1,IF(AB4="NE",2,0))</f>
        <v>1</v>
      </c>
      <c r="AD4" s="17" t="s">
        <v>680</v>
      </c>
      <c r="AE4" s="17">
        <f>IF(AD4="DA",1,IF(AD4="NE",2,0))</f>
        <v>1</v>
      </c>
      <c r="AF4" s="19">
        <v>1</v>
      </c>
      <c r="AG4" s="19">
        <v>0</v>
      </c>
      <c r="AH4" s="19">
        <v>1</v>
      </c>
      <c r="AI4" s="17" t="s">
        <v>680</v>
      </c>
      <c r="AJ4" s="17">
        <f>IF(AI4="DA",1,IF(AI4="NE",2,0))</f>
        <v>1</v>
      </c>
      <c r="AK4" s="19">
        <v>1</v>
      </c>
      <c r="AL4" s="19">
        <v>0</v>
      </c>
      <c r="AM4" s="19">
        <v>1</v>
      </c>
    </row>
    <row r="15" spans="1:39" x14ac:dyDescent="0.3">
      <c r="F15" s="35" t="s">
        <v>437</v>
      </c>
    </row>
    <row r="16" spans="1:39" x14ac:dyDescent="0.3">
      <c r="F16" s="35" t="s">
        <v>438</v>
      </c>
    </row>
    <row r="17" spans="6:6" x14ac:dyDescent="0.3">
      <c r="F17" s="35" t="s">
        <v>439</v>
      </c>
    </row>
    <row r="18" spans="6:6" x14ac:dyDescent="0.3">
      <c r="F18" s="35" t="s">
        <v>440</v>
      </c>
    </row>
    <row r="19" spans="6:6" x14ac:dyDescent="0.3">
      <c r="F19" s="35" t="s">
        <v>441</v>
      </c>
    </row>
    <row r="20" spans="6:6" x14ac:dyDescent="0.3">
      <c r="F20" s="35" t="s">
        <v>442</v>
      </c>
    </row>
    <row r="21" spans="6:6" x14ac:dyDescent="0.3">
      <c r="F21" s="35" t="s">
        <v>443</v>
      </c>
    </row>
    <row r="22" spans="6:6" x14ac:dyDescent="0.3">
      <c r="F22" s="35" t="s">
        <v>444</v>
      </c>
    </row>
    <row r="23" spans="6:6" x14ac:dyDescent="0.3">
      <c r="F23" s="35" t="s">
        <v>445</v>
      </c>
    </row>
    <row r="24" spans="6:6" x14ac:dyDescent="0.3">
      <c r="F24" s="35" t="s">
        <v>446</v>
      </c>
    </row>
    <row r="25" spans="6:6" x14ac:dyDescent="0.3">
      <c r="F25" s="35" t="s">
        <v>447</v>
      </c>
    </row>
    <row r="26" spans="6:6" x14ac:dyDescent="0.3">
      <c r="F26" s="35" t="s">
        <v>448</v>
      </c>
    </row>
    <row r="27" spans="6:6" x14ac:dyDescent="0.3">
      <c r="F27" s="36" t="s">
        <v>449</v>
      </c>
    </row>
  </sheetData>
  <sheetProtection algorithmName="SHA-512" hashValue="uxcVv0wWbi1pdrehVHZqTwMFQ834z3+vu1Ut2EtAaXZN2hFqv8w62wF19D/5oG/sFHdh3R5ymZ4FsVzmA7Oyxw==" saltValue="qu6EXQV6vNx7t3vi0RpHEw=="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2"/>
  <sheetViews>
    <sheetView zoomScale="85" zoomScaleNormal="85" workbookViewId="0">
      <selection activeCell="B15" sqref="B15"/>
    </sheetView>
  </sheetViews>
  <sheetFormatPr defaultColWidth="9.109375" defaultRowHeight="14.4" x14ac:dyDescent="0.3"/>
  <cols>
    <col min="1" max="1" width="15.33203125" style="17" customWidth="1"/>
    <col min="2" max="2" width="30.33203125" style="17" customWidth="1"/>
    <col min="3" max="3" width="20.33203125" style="29" customWidth="1"/>
    <col min="4" max="4" width="22" style="17" customWidth="1"/>
    <col min="5" max="5" width="13.5546875" style="17" hidden="1" customWidth="1"/>
    <col min="6" max="6" width="24.88671875" style="17" customWidth="1"/>
    <col min="7" max="7" width="35.109375" style="17" hidden="1" customWidth="1"/>
    <col min="8" max="8" width="23.33203125" style="17" customWidth="1"/>
    <col min="9" max="9" width="25.6640625" style="17" hidden="1" customWidth="1"/>
    <col min="10" max="10" width="23.33203125" style="17" customWidth="1"/>
    <col min="11" max="11" width="25.6640625" style="17" hidden="1" customWidth="1"/>
    <col min="12" max="12" width="21.44140625" style="17" customWidth="1"/>
    <col min="13" max="13" width="25.6640625" style="17" hidden="1" customWidth="1"/>
    <col min="14" max="14" width="22.44140625" style="17" customWidth="1"/>
    <col min="15" max="15" width="25.6640625" style="17" hidden="1" customWidth="1"/>
    <col min="16" max="16" width="21" style="17" customWidth="1"/>
    <col min="17" max="17" width="25.6640625" style="17" hidden="1" customWidth="1"/>
    <col min="18" max="18" width="22.44140625" style="17" customWidth="1"/>
    <col min="19" max="19" width="25.6640625" style="17" hidden="1" customWidth="1"/>
    <col min="20" max="20" width="20.5546875" style="17" customWidth="1"/>
    <col min="21" max="21" width="25.6640625" style="17" hidden="1" customWidth="1"/>
    <col min="22" max="22" width="25" style="17" customWidth="1"/>
    <col min="23" max="23" width="28.5546875" style="17" customWidth="1"/>
    <col min="24" max="24" width="24.88671875" style="17" customWidth="1"/>
    <col min="25" max="25" width="15.44140625" style="17" hidden="1" customWidth="1"/>
    <col min="26" max="26" width="21.6640625" style="17" customWidth="1"/>
    <col min="27" max="27" width="25.6640625" style="17" hidden="1" customWidth="1"/>
    <col min="28" max="28" width="25.6640625" style="17" customWidth="1"/>
    <col min="29" max="29" width="25.6640625" style="17" hidden="1" customWidth="1"/>
    <col min="30" max="30" width="21.44140625" style="17" customWidth="1"/>
    <col min="31" max="31" width="25.6640625" style="17" hidden="1" customWidth="1"/>
    <col min="32" max="32" width="25.6640625" style="17" customWidth="1"/>
    <col min="33" max="33" width="25.6640625" style="17" hidden="1" customWidth="1"/>
    <col min="34" max="34" width="28.33203125" style="17" customWidth="1"/>
    <col min="35" max="35" width="25.6640625" style="17" hidden="1" customWidth="1"/>
    <col min="36" max="36" width="25.6640625" style="17" customWidth="1"/>
    <col min="37" max="37" width="25.6640625" style="17" hidden="1" customWidth="1"/>
    <col min="38" max="38" width="25.6640625" style="17" customWidth="1"/>
    <col min="39" max="39" width="25.6640625" style="17" hidden="1" customWidth="1"/>
    <col min="40" max="43" width="25.6640625" style="17" customWidth="1"/>
    <col min="44" max="44" width="25.6640625" style="17" hidden="1" customWidth="1"/>
    <col min="45" max="47" width="25.6640625" style="17" customWidth="1"/>
    <col min="48" max="16384" width="9.109375" style="17"/>
  </cols>
  <sheetData>
    <row r="1" spans="1:47" s="44" customFormat="1" ht="59.25" customHeight="1" x14ac:dyDescent="0.3">
      <c r="A1" s="49" t="s">
        <v>0</v>
      </c>
      <c r="B1" s="50" t="s">
        <v>52</v>
      </c>
      <c r="C1" s="51" t="s">
        <v>53</v>
      </c>
      <c r="D1" s="52" t="s">
        <v>54</v>
      </c>
      <c r="E1" s="53" t="s">
        <v>404</v>
      </c>
      <c r="F1" s="41" t="s">
        <v>358</v>
      </c>
      <c r="G1" s="42" t="s">
        <v>453</v>
      </c>
      <c r="H1" s="50" t="s">
        <v>55</v>
      </c>
      <c r="I1" s="53" t="s">
        <v>405</v>
      </c>
      <c r="J1" s="50" t="s">
        <v>56</v>
      </c>
      <c r="K1" s="54" t="s">
        <v>407</v>
      </c>
      <c r="L1" s="52" t="s">
        <v>57</v>
      </c>
      <c r="M1" s="42" t="s">
        <v>409</v>
      </c>
      <c r="N1" s="41" t="s">
        <v>58</v>
      </c>
      <c r="O1" s="53" t="s">
        <v>410</v>
      </c>
      <c r="P1" s="50" t="s">
        <v>59</v>
      </c>
      <c r="Q1" s="53" t="s">
        <v>411</v>
      </c>
      <c r="R1" s="50" t="s">
        <v>60</v>
      </c>
      <c r="S1" s="54" t="s">
        <v>413</v>
      </c>
      <c r="T1" s="52" t="s">
        <v>61</v>
      </c>
      <c r="U1" s="54" t="s">
        <v>426</v>
      </c>
      <c r="V1" s="52" t="s">
        <v>78</v>
      </c>
      <c r="W1" s="52" t="s">
        <v>62</v>
      </c>
      <c r="X1" s="50" t="s">
        <v>63</v>
      </c>
      <c r="Y1" s="53" t="s">
        <v>415</v>
      </c>
      <c r="Z1" s="50" t="s">
        <v>64</v>
      </c>
      <c r="AA1" s="54" t="s">
        <v>416</v>
      </c>
      <c r="AB1" s="52" t="s">
        <v>65</v>
      </c>
      <c r="AC1" s="54" t="s">
        <v>417</v>
      </c>
      <c r="AD1" s="52" t="s">
        <v>66</v>
      </c>
      <c r="AE1" s="54" t="s">
        <v>418</v>
      </c>
      <c r="AF1" s="41" t="s">
        <v>67</v>
      </c>
      <c r="AG1" s="42" t="s">
        <v>419</v>
      </c>
      <c r="AH1" s="52" t="s">
        <v>68</v>
      </c>
      <c r="AI1" s="54" t="s">
        <v>421</v>
      </c>
      <c r="AJ1" s="52" t="s">
        <v>69</v>
      </c>
      <c r="AK1" s="54" t="s">
        <v>423</v>
      </c>
      <c r="AL1" s="52" t="s">
        <v>70</v>
      </c>
      <c r="AM1" s="54" t="s">
        <v>424</v>
      </c>
      <c r="AN1" s="55" t="s">
        <v>71</v>
      </c>
      <c r="AO1" s="55" t="s">
        <v>72</v>
      </c>
      <c r="AP1" s="56" t="s">
        <v>73</v>
      </c>
      <c r="AQ1" s="52" t="s">
        <v>74</v>
      </c>
      <c r="AR1" s="54" t="s">
        <v>425</v>
      </c>
      <c r="AS1" s="56" t="s">
        <v>75</v>
      </c>
      <c r="AT1" s="56" t="s">
        <v>76</v>
      </c>
      <c r="AU1" s="56" t="s">
        <v>77</v>
      </c>
    </row>
    <row r="2" spans="1:47" customFormat="1" ht="114" x14ac:dyDescent="0.3">
      <c r="A2" s="49" t="s">
        <v>389</v>
      </c>
      <c r="B2" s="45" t="s">
        <v>481</v>
      </c>
      <c r="C2" s="46" t="s">
        <v>482</v>
      </c>
      <c r="D2" s="57" t="s">
        <v>483</v>
      </c>
      <c r="E2" s="57"/>
      <c r="F2" s="57" t="s">
        <v>484</v>
      </c>
      <c r="G2" s="57"/>
      <c r="H2" s="47" t="s">
        <v>473</v>
      </c>
      <c r="I2" s="47"/>
      <c r="J2" s="47" t="s">
        <v>485</v>
      </c>
      <c r="K2" s="47"/>
      <c r="L2" s="47" t="s">
        <v>485</v>
      </c>
      <c r="M2" s="47"/>
      <c r="N2" s="47" t="s">
        <v>485</v>
      </c>
      <c r="O2" s="47"/>
      <c r="P2" s="47" t="s">
        <v>485</v>
      </c>
      <c r="Q2" s="47"/>
      <c r="R2" s="47" t="s">
        <v>473</v>
      </c>
      <c r="S2" s="47"/>
      <c r="T2" s="47" t="s">
        <v>485</v>
      </c>
      <c r="U2" s="47"/>
      <c r="V2" s="47" t="s">
        <v>474</v>
      </c>
      <c r="W2" s="47" t="s">
        <v>486</v>
      </c>
      <c r="X2" s="47" t="s">
        <v>628</v>
      </c>
      <c r="Y2" s="47"/>
      <c r="Z2" s="47" t="s">
        <v>487</v>
      </c>
      <c r="AA2" s="47"/>
      <c r="AB2" s="57" t="s">
        <v>629</v>
      </c>
      <c r="AC2" s="57"/>
      <c r="AD2" s="47" t="s">
        <v>626</v>
      </c>
      <c r="AE2" s="47"/>
      <c r="AF2" s="47" t="s">
        <v>473</v>
      </c>
      <c r="AG2" s="47"/>
      <c r="AH2" s="47" t="s">
        <v>627</v>
      </c>
      <c r="AI2" s="47"/>
      <c r="AJ2" s="47" t="s">
        <v>456</v>
      </c>
      <c r="AK2" s="47"/>
      <c r="AL2" s="47" t="s">
        <v>488</v>
      </c>
      <c r="AM2" s="47"/>
      <c r="AN2" s="47" t="s">
        <v>467</v>
      </c>
      <c r="AO2" s="47" t="s">
        <v>489</v>
      </c>
      <c r="AP2" s="47" t="s">
        <v>490</v>
      </c>
      <c r="AQ2" s="47" t="s">
        <v>491</v>
      </c>
      <c r="AR2" s="47"/>
      <c r="AS2" s="47" t="s">
        <v>467</v>
      </c>
      <c r="AT2" s="47" t="s">
        <v>492</v>
      </c>
      <c r="AU2" s="47" t="s">
        <v>492</v>
      </c>
    </row>
    <row r="3" spans="1:47" hidden="1" x14ac:dyDescent="0.3">
      <c r="B3" s="17" t="s">
        <v>286</v>
      </c>
      <c r="C3" s="29" t="s">
        <v>287</v>
      </c>
      <c r="D3" s="17" t="s">
        <v>344</v>
      </c>
      <c r="E3" s="17" t="s">
        <v>288</v>
      </c>
      <c r="F3" s="17" t="s">
        <v>386</v>
      </c>
      <c r="G3" s="17" t="s">
        <v>452</v>
      </c>
      <c r="H3" s="17" t="s">
        <v>345</v>
      </c>
      <c r="I3" s="17" t="s">
        <v>289</v>
      </c>
      <c r="J3" s="17" t="s">
        <v>406</v>
      </c>
      <c r="K3" s="17" t="s">
        <v>290</v>
      </c>
      <c r="L3" s="17" t="s">
        <v>408</v>
      </c>
      <c r="M3" s="17" t="s">
        <v>291</v>
      </c>
      <c r="N3" s="17" t="s">
        <v>348</v>
      </c>
      <c r="O3" s="17" t="s">
        <v>292</v>
      </c>
      <c r="P3" s="17" t="s">
        <v>349</v>
      </c>
      <c r="Q3" s="17" t="s">
        <v>293</v>
      </c>
      <c r="R3" s="17" t="s">
        <v>412</v>
      </c>
      <c r="S3" s="17" t="s">
        <v>294</v>
      </c>
      <c r="T3" s="17" t="s">
        <v>414</v>
      </c>
      <c r="U3" s="17" t="s">
        <v>295</v>
      </c>
      <c r="V3" s="17" t="s">
        <v>296</v>
      </c>
      <c r="W3" s="17" t="s">
        <v>297</v>
      </c>
      <c r="X3" s="17" t="s">
        <v>390</v>
      </c>
      <c r="Y3" s="17" t="s">
        <v>298</v>
      </c>
      <c r="Z3" s="17" t="s">
        <v>392</v>
      </c>
      <c r="AA3" s="17" t="s">
        <v>299</v>
      </c>
      <c r="AB3" s="17" t="s">
        <v>394</v>
      </c>
      <c r="AC3" s="17" t="s">
        <v>300</v>
      </c>
      <c r="AD3" s="17" t="s">
        <v>396</v>
      </c>
      <c r="AE3" s="17" t="s">
        <v>301</v>
      </c>
      <c r="AF3" s="17" t="s">
        <v>398</v>
      </c>
      <c r="AG3" s="17" t="s">
        <v>302</v>
      </c>
      <c r="AH3" s="17" t="s">
        <v>420</v>
      </c>
      <c r="AI3" s="17" t="s">
        <v>303</v>
      </c>
      <c r="AJ3" s="17" t="s">
        <v>422</v>
      </c>
      <c r="AK3" s="17" t="s">
        <v>304</v>
      </c>
      <c r="AL3" s="17" t="s">
        <v>402</v>
      </c>
      <c r="AM3" s="17" t="s">
        <v>305</v>
      </c>
      <c r="AN3" s="17" t="s">
        <v>306</v>
      </c>
      <c r="AO3" s="17" t="s">
        <v>307</v>
      </c>
      <c r="AP3" s="17" t="s">
        <v>308</v>
      </c>
      <c r="AQ3" s="17" t="s">
        <v>400</v>
      </c>
      <c r="AR3" s="17" t="s">
        <v>309</v>
      </c>
      <c r="AS3" s="17" t="s">
        <v>310</v>
      </c>
      <c r="AT3" s="17" t="s">
        <v>311</v>
      </c>
      <c r="AU3" s="17" t="s">
        <v>312</v>
      </c>
    </row>
    <row r="4" spans="1:47" x14ac:dyDescent="0.3">
      <c r="B4" s="17" t="s">
        <v>691</v>
      </c>
      <c r="C4" s="29" t="s">
        <v>693</v>
      </c>
      <c r="D4" s="17" t="s">
        <v>694</v>
      </c>
      <c r="E4" s="17">
        <f>IF(D4="univ. bacc. oec.",1,IF(D4="mag. oec.",2,IF(D4="univ. Spec. Oec.",3,IF(D4="mr.sc.",4,IF(D4="dr. sc.",5,IF(D4="ostalo",6,0))))))</f>
        <v>5</v>
      </c>
      <c r="F4" s="17" t="s">
        <v>449</v>
      </c>
      <c r="G4" s="17">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13</v>
      </c>
      <c r="H4" s="17" t="s">
        <v>695</v>
      </c>
      <c r="I4" s="17">
        <f>IF(H4="Žensko",1,IF(H4="Muško",2,0))</f>
        <v>2</v>
      </c>
      <c r="J4" s="17" t="s">
        <v>696</v>
      </c>
      <c r="K4" s="17">
        <f>IF(J4="do 35 godina",1,IF(J4="od 36 do 45 godina",2,IF(J4="od 46 - 55 godina",3,IF(J4="iznad 56 godina",4,0))))</f>
        <v>4</v>
      </c>
      <c r="L4" s="17" t="s">
        <v>688</v>
      </c>
      <c r="M4" s="17">
        <f>IF(L4="Domaće",1,IF(L4="Strano",2,0))</f>
        <v>1</v>
      </c>
      <c r="N4" s="17" t="s">
        <v>681</v>
      </c>
      <c r="O4" s="17">
        <f>IF(N4="DA",1,IF(N4="NE",2,0))</f>
        <v>2</v>
      </c>
      <c r="P4" s="17" t="s">
        <v>681</v>
      </c>
      <c r="Q4" s="17">
        <f>IF(P4="DA",1,IF(P4="NE",2,0))</f>
        <v>2</v>
      </c>
      <c r="R4" s="17" t="s">
        <v>681</v>
      </c>
      <c r="S4" s="17">
        <f>IF(R4="DA",1,IF(R4="NE",2,0))</f>
        <v>2</v>
      </c>
      <c r="T4" s="17" t="s">
        <v>681</v>
      </c>
      <c r="U4" s="17">
        <f>IF(T4="DA",1,IF(T4="NE",2,0))</f>
        <v>2</v>
      </c>
      <c r="V4" s="19">
        <v>3</v>
      </c>
      <c r="W4" s="19">
        <v>11</v>
      </c>
      <c r="X4" s="17" t="s">
        <v>681</v>
      </c>
      <c r="Y4" s="17">
        <f>IF(X4="DA",1,IF(X4="NE",2,0))</f>
        <v>2</v>
      </c>
      <c r="AA4" s="17">
        <f>IF(Z4="Poslovna",1,IF(Z4="Rodbinska",2,IF(Z4="Poslovna i rodbinska",3,IF(Z4="Ostala",4,5))))</f>
        <v>5</v>
      </c>
      <c r="AB4" s="17" t="s">
        <v>681</v>
      </c>
      <c r="AC4" s="17">
        <f>IF(AB4="DA",1,IF(AB4="NE",2,0))</f>
        <v>2</v>
      </c>
      <c r="AE4" s="17">
        <f>IF(AD4="Poslovna",1,IF(AD4="Rodbinska",2,IF(AD4="Poslovna i rodbinska",3,IF(AD4="Ostala",4,5))))</f>
        <v>5</v>
      </c>
      <c r="AF4" s="17" t="s">
        <v>680</v>
      </c>
      <c r="AG4" s="17">
        <f>IF(AF4="DA",1,IF(AF4="NE",2,0))</f>
        <v>1</v>
      </c>
      <c r="AH4" s="17" t="s">
        <v>680</v>
      </c>
      <c r="AI4" s="17">
        <f>IF(AH4="DA",1,IF(AH4="NE",2,0))</f>
        <v>1</v>
      </c>
      <c r="AJ4" s="17" t="s">
        <v>697</v>
      </c>
      <c r="AK4" s="17">
        <f>IF(AJ4="Revizijski odbor",1,IF(AJ4="Odbor za imenovanja",2,IF(AJ4="Odbor za nagrađivanja",3,IF(AJ4="Revizijski odbor i odbor za imenovanja",4,IF(AJ4="Revizijski odbor i odbor za nagrađivanja",5,IF(AJ4="Odbor za imenovanja i odbor za nagrađivanja",6,IF(AJ4="Ostalo",7,8)))))))</f>
        <v>1</v>
      </c>
      <c r="AL4" s="17" t="s">
        <v>681</v>
      </c>
      <c r="AM4" s="17">
        <f>IF(AL4="DA",1,IF(AL4="NE",2,0))</f>
        <v>2</v>
      </c>
      <c r="AN4" s="19"/>
      <c r="AO4" s="19"/>
      <c r="AP4" s="19"/>
      <c r="AQ4" s="17" t="s">
        <v>681</v>
      </c>
      <c r="AR4" s="17">
        <f>IF(AQ4="DA",1,IF(AQ4="NE",2,0))</f>
        <v>2</v>
      </c>
      <c r="AS4" s="19"/>
      <c r="AT4" s="19"/>
      <c r="AU4" s="19"/>
    </row>
    <row r="5" spans="1:47" x14ac:dyDescent="0.3">
      <c r="B5" s="17" t="s">
        <v>690</v>
      </c>
      <c r="C5" s="29" t="s">
        <v>692</v>
      </c>
      <c r="D5" s="17" t="s">
        <v>685</v>
      </c>
      <c r="E5" s="17">
        <f>IF(D5="univ. bacc. oec.",1,IF(D5="mag. oec.",2,IF(D5="univ. Spec. Oec.",3,IF(D5="mr.sc.",4,IF(D5="dr. sc.",5,IF(D5="ostalo",6,0))))))</f>
        <v>6</v>
      </c>
      <c r="F5" s="17" t="s">
        <v>446</v>
      </c>
      <c r="G5" s="17">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17" t="s">
        <v>695</v>
      </c>
      <c r="I5" s="17">
        <f>IF(H5="Žensko",1,IF(H5="Muško",2,0))</f>
        <v>2</v>
      </c>
      <c r="J5" s="17" t="s">
        <v>696</v>
      </c>
      <c r="K5" s="17">
        <f>IF(J5="do 35 godina",1,IF(J5="od 36 do 45 godina",2,IF(J5="od 46 - 55 godina",3,IF(J5="iznad 56 godina",4,0))))</f>
        <v>4</v>
      </c>
      <c r="L5" s="17" t="s">
        <v>688</v>
      </c>
      <c r="M5" s="17">
        <f>IF(L5="Domaće",1,IF(L5="Strano",2,0))</f>
        <v>1</v>
      </c>
      <c r="N5" s="17" t="s">
        <v>681</v>
      </c>
      <c r="O5" s="17">
        <f>IF(N5="DA",1,IF(N5="NE",2,0))</f>
        <v>2</v>
      </c>
      <c r="P5" s="17" t="s">
        <v>681</v>
      </c>
      <c r="Q5" s="17">
        <f>IF(P5="DA",1,IF(P5="NE",2,0))</f>
        <v>2</v>
      </c>
      <c r="R5" s="17" t="s">
        <v>681</v>
      </c>
      <c r="S5" s="17">
        <f>IF(R5="DA",1,IF(R5="NE",2,0))</f>
        <v>2</v>
      </c>
      <c r="T5" s="17" t="s">
        <v>681</v>
      </c>
      <c r="U5" s="17">
        <f>IF(T5="DA",1,IF(T5="NE",2,0))</f>
        <v>2</v>
      </c>
      <c r="V5" s="19">
        <v>2</v>
      </c>
      <c r="W5" s="19">
        <v>6</v>
      </c>
      <c r="X5" s="17" t="s">
        <v>681</v>
      </c>
      <c r="Y5" s="17">
        <f>IF(X5="DA",1,IF(X5="NE",2,0))</f>
        <v>2</v>
      </c>
      <c r="AA5" s="17">
        <f>IF(Z5="Poslovna",1,IF(Z5="Rodbinska",2,IF(Z5="Poslovna i rodbinska",3,IF(Z5="Ostala",4,5))))</f>
        <v>5</v>
      </c>
      <c r="AB5" s="17" t="s">
        <v>681</v>
      </c>
      <c r="AC5" s="17">
        <f>IF(AB5="DA",1,IF(AB5="NE",2,0))</f>
        <v>2</v>
      </c>
      <c r="AE5" s="17">
        <f>IF(AD5="Poslovna",1,IF(AD5="Rodbinska",2,IF(AD5="Poslovna i rodbinska",3,IF(AD5="Ostala",4,5))))</f>
        <v>5</v>
      </c>
      <c r="AF5" s="17" t="s">
        <v>680</v>
      </c>
      <c r="AG5" s="17">
        <f>IF(AF5="DA",1,IF(AF5="NE",2,0))</f>
        <v>1</v>
      </c>
      <c r="AH5" s="17" t="s">
        <v>681</v>
      </c>
      <c r="AI5" s="17">
        <f>IF(AH5="DA",1,IF(AH5="NE",2,0))</f>
        <v>2</v>
      </c>
      <c r="AK5" s="17">
        <f>IF(AJ5="Revizijski odbor",1,IF(AJ5="Odbor za imenovanja",2,IF(AJ5="Odbor za nagrađivanja",3,IF(AJ5="Revizijski odbor i odbor za imenovanja",4,IF(AJ5="Revizijski odbor i odbor za nagrađivanja",5,IF(AJ5="Odbor za imenovanja i odbor za nagrađivanja",6,IF(AJ5="Ostalo",7,8)))))))</f>
        <v>8</v>
      </c>
      <c r="AL5" s="17" t="s">
        <v>680</v>
      </c>
      <c r="AM5" s="17">
        <f>IF(AL5="DA",1,IF(AL5="NE",2,0))</f>
        <v>1</v>
      </c>
      <c r="AN5" s="19">
        <v>2</v>
      </c>
      <c r="AO5" s="19">
        <v>0</v>
      </c>
      <c r="AP5" s="19">
        <v>1</v>
      </c>
      <c r="AQ5" s="17" t="s">
        <v>681</v>
      </c>
      <c r="AR5" s="17">
        <f>IF(AQ5="DA",1,IF(AQ5="NE",2,0))</f>
        <v>2</v>
      </c>
      <c r="AS5" s="19"/>
      <c r="AT5" s="19"/>
      <c r="AU5" s="19"/>
    </row>
    <row r="6" spans="1:47" x14ac:dyDescent="0.3">
      <c r="B6" s="17" t="s">
        <v>689</v>
      </c>
      <c r="C6" s="29" t="s">
        <v>705</v>
      </c>
      <c r="D6" s="17" t="s">
        <v>703</v>
      </c>
      <c r="E6" s="17">
        <f>IF(D6="univ. bacc. oec.",1,IF(D6="mag. oec.",2,IF(D6="univ. Spec. Oec.",3,IF(D6="mr.sc.",4,IF(D6="dr. sc.",5,IF(D6="ostalo",6,0))))))</f>
        <v>1</v>
      </c>
      <c r="F6" s="17" t="s">
        <v>446</v>
      </c>
      <c r="G6" s="17">
        <f>IF(F6="Bez škole",1,IF(F6="Osnovna škola",2,IF(F6="Srednja škola - gimnazija",3,IF(F6="Srednja umjetnička škola",4,IF(F6="Srednja strukovna škola",5,IF(F6="Ostale srednje škole (škola za KV i VKV radnike i sl.)",6,IF(F6="Stručni studij/stručni dodiplomski studij (3 godine)",7,IF(F6="Specijalistički diplomski stručni studij/stručni dodiplomski studij (4 godine)",8,IF(F6="Preddiplomski sveučilišni studij",9,IF(F6="Preddiplomski i diplomski sveučilišni studij ili integrirani preddiplomski i diplomski sveučilišni studij/sveučilišni dodiplomski studij",10,IF(F6="Poslijediplomski specijalistički studij/poslijediplomski stručni studij koji se izvodi na sveučilištu",11,IF(F6="Sveučilišni poslijediplomski znanstveni studij te sveučilišni poslijediplomski umjetnički studij - magistar znanosti",12,IF(F6="Doktorat znanosti (poslijediplomski sveučilišni studij/sveučilišni poslijediplomski znanstveni studij te obrana doktorske disertacije izvan doktorskog studija)",13,0)))))))))))))</f>
        <v>10</v>
      </c>
      <c r="H6" s="17" t="s">
        <v>695</v>
      </c>
      <c r="I6" s="17">
        <f>IF(H6="Žensko",1,IF(H6="Muško",2,0))</f>
        <v>2</v>
      </c>
      <c r="J6" s="17" t="s">
        <v>696</v>
      </c>
      <c r="K6" s="17">
        <f>IF(J6="do 35 godina",1,IF(J6="od 36 do 45 godina",2,IF(J6="od 46 - 55 godina",3,IF(J6="iznad 56 godina",4,0))))</f>
        <v>4</v>
      </c>
      <c r="L6" s="17" t="s">
        <v>688</v>
      </c>
      <c r="M6" s="17">
        <f>IF(L6="Domaće",1,IF(L6="Strano",2,0))</f>
        <v>1</v>
      </c>
      <c r="N6" s="17" t="s">
        <v>681</v>
      </c>
      <c r="O6" s="17">
        <f>IF(N6="DA",1,IF(N6="NE",2,0))</f>
        <v>2</v>
      </c>
      <c r="P6" s="17" t="s">
        <v>680</v>
      </c>
      <c r="Q6" s="17">
        <f>IF(P6="DA",1,IF(P6="NE",2,0))</f>
        <v>1</v>
      </c>
      <c r="R6" s="17" t="s">
        <v>681</v>
      </c>
      <c r="S6" s="17">
        <f>IF(R6="DA",1,IF(R6="NE",2,0))</f>
        <v>2</v>
      </c>
      <c r="T6" s="17" t="s">
        <v>681</v>
      </c>
      <c r="U6" s="17">
        <f>IF(T6="DA",1,IF(T6="NE",2,0))</f>
        <v>2</v>
      </c>
      <c r="V6" s="19">
        <v>3</v>
      </c>
      <c r="W6" s="19">
        <v>11</v>
      </c>
      <c r="X6" s="17" t="s">
        <v>681</v>
      </c>
      <c r="Y6" s="17">
        <f>IF(X6="DA",1,IF(X6="NE",2,0))</f>
        <v>2</v>
      </c>
      <c r="AA6" s="17">
        <f>IF(Z6="Poslovna",1,IF(Z6="Rodbinska",2,IF(Z6="Poslovna i rodbinska",3,IF(Z6="Ostala",4,5))))</f>
        <v>5</v>
      </c>
      <c r="AB6" s="17" t="s">
        <v>681</v>
      </c>
      <c r="AC6" s="17">
        <f>IF(AB6="DA",1,IF(AB6="NE",2,0))</f>
        <v>2</v>
      </c>
      <c r="AE6" s="17">
        <f>IF(AD6="Poslovna",1,IF(AD6="Rodbinska",2,IF(AD6="Poslovna i rodbinska",3,IF(AD6="Ostala",4,5))))</f>
        <v>5</v>
      </c>
      <c r="AF6" s="17" t="s">
        <v>680</v>
      </c>
      <c r="AG6" s="17">
        <f>IF(AF6="DA",1,IF(AF6="NE",2,0))</f>
        <v>1</v>
      </c>
      <c r="AH6" s="17" t="s">
        <v>681</v>
      </c>
      <c r="AI6" s="17">
        <f>IF(AH6="DA",1,IF(AH6="NE",2,0))</f>
        <v>2</v>
      </c>
      <c r="AK6" s="17">
        <f>IF(AJ6="Revizijski odbor",1,IF(AJ6="Odbor za imenovanja",2,IF(AJ6="Odbor za nagrađivanja",3,IF(AJ6="Revizijski odbor i odbor za imenovanja",4,IF(AJ6="Revizijski odbor i odbor za nagrađivanja",5,IF(AJ6="Odbor za imenovanja i odbor za nagrađivanja",6,IF(AJ6="Ostalo",7,8)))))))</f>
        <v>8</v>
      </c>
      <c r="AL6" s="17" t="s">
        <v>680</v>
      </c>
      <c r="AM6" s="17">
        <f>IF(AL6="DA",1,IF(AL6="NE",2,0))</f>
        <v>1</v>
      </c>
      <c r="AN6" s="19">
        <v>2</v>
      </c>
      <c r="AO6" s="19">
        <v>0</v>
      </c>
      <c r="AP6" s="19">
        <v>1</v>
      </c>
      <c r="AQ6" s="17" t="s">
        <v>680</v>
      </c>
      <c r="AR6" s="17">
        <f>IF(AQ6="DA",1,IF(AQ6="NE",2,0))</f>
        <v>1</v>
      </c>
      <c r="AS6" s="19">
        <v>1</v>
      </c>
      <c r="AT6" s="19">
        <v>0</v>
      </c>
      <c r="AU6" s="19">
        <v>0</v>
      </c>
    </row>
    <row r="10" spans="1:47" x14ac:dyDescent="0.3">
      <c r="G10" s="30"/>
    </row>
    <row r="11" spans="1:47" x14ac:dyDescent="0.3">
      <c r="G11" s="30"/>
    </row>
    <row r="12" spans="1:47" x14ac:dyDescent="0.3">
      <c r="G12" s="30"/>
    </row>
    <row r="13" spans="1:47" x14ac:dyDescent="0.3">
      <c r="G13" s="30"/>
    </row>
    <row r="14" spans="1:47" x14ac:dyDescent="0.3">
      <c r="G14" s="30"/>
    </row>
    <row r="15" spans="1:47" x14ac:dyDescent="0.3">
      <c r="G15" s="30"/>
    </row>
    <row r="16" spans="1:47" x14ac:dyDescent="0.3">
      <c r="G16" s="30"/>
    </row>
    <row r="17" spans="7:7" x14ac:dyDescent="0.3">
      <c r="G17" s="30"/>
    </row>
    <row r="18" spans="7:7" x14ac:dyDescent="0.3">
      <c r="G18" s="30"/>
    </row>
    <row r="19" spans="7:7" x14ac:dyDescent="0.3">
      <c r="G19" s="30"/>
    </row>
    <row r="20" spans="7:7" x14ac:dyDescent="0.3">
      <c r="G20" s="30"/>
    </row>
    <row r="21" spans="7:7" x14ac:dyDescent="0.3">
      <c r="G21" s="30"/>
    </row>
    <row r="22" spans="7:7" x14ac:dyDescent="0.3">
      <c r="G22" s="48"/>
    </row>
    <row r="110" spans="6:6" x14ac:dyDescent="0.3">
      <c r="F110" s="35" t="s">
        <v>437</v>
      </c>
    </row>
    <row r="111" spans="6:6" x14ac:dyDescent="0.3">
      <c r="F111" s="35" t="s">
        <v>438</v>
      </c>
    </row>
    <row r="112" spans="6:6" x14ac:dyDescent="0.3">
      <c r="F112" s="35" t="s">
        <v>439</v>
      </c>
    </row>
    <row r="113" spans="6:6" x14ac:dyDescent="0.3">
      <c r="F113" s="35" t="s">
        <v>440</v>
      </c>
    </row>
    <row r="114" spans="6:6" x14ac:dyDescent="0.3">
      <c r="F114" s="35" t="s">
        <v>441</v>
      </c>
    </row>
    <row r="115" spans="6:6" x14ac:dyDescent="0.3">
      <c r="F115" s="35" t="s">
        <v>442</v>
      </c>
    </row>
    <row r="116" spans="6:6" x14ac:dyDescent="0.3">
      <c r="F116" s="35" t="s">
        <v>443</v>
      </c>
    </row>
    <row r="117" spans="6:6" x14ac:dyDescent="0.3">
      <c r="F117" s="35" t="s">
        <v>444</v>
      </c>
    </row>
    <row r="118" spans="6:6" x14ac:dyDescent="0.3">
      <c r="F118" s="35" t="s">
        <v>445</v>
      </c>
    </row>
    <row r="119" spans="6:6" x14ac:dyDescent="0.3">
      <c r="F119" s="35" t="s">
        <v>446</v>
      </c>
    </row>
    <row r="120" spans="6:6" x14ac:dyDescent="0.3">
      <c r="F120" s="35" t="s">
        <v>447</v>
      </c>
    </row>
    <row r="121" spans="6:6" x14ac:dyDescent="0.3">
      <c r="F121" s="35" t="s">
        <v>448</v>
      </c>
    </row>
    <row r="122" spans="6:6" x14ac:dyDescent="0.3">
      <c r="F122" s="36" t="s">
        <v>449</v>
      </c>
    </row>
  </sheetData>
  <sheetProtection algorithmName="SHA-512" hashValue="wdEb4rJWbBc7oQY7L2VMC90r2i8UrO3O79PMp2unL3jbWKdXLpO6X3TbVexziYvPWpx30rW2z2jRl0INd+QsjA==" saltValue="chXcwc2F05Dt4PztjCP3XQ==" spinCount="100000" sheet="1" objects="1" scenarios="1" insertRows="0" deleteRows="0"/>
  <dataValidations count="8">
    <dataValidation type="list" allowBlank="1" showInputMessage="1" showErrorMessage="1" sqref="D4:D6" xr:uid="{00000000-0002-0000-0400-000000000000}">
      <formula1>"univ. bacc. oec.,mag. oec.,univ. spec. oec., mr.sc.,dr. sc.,ostalo"</formula1>
    </dataValidation>
    <dataValidation type="list" allowBlank="1" showInputMessage="1" showErrorMessage="1" sqref="H4:H6" xr:uid="{00000000-0002-0000-0400-000001000000}">
      <formula1>"Žensko,Muško"</formula1>
    </dataValidation>
    <dataValidation type="list" allowBlank="1" showInputMessage="1" showErrorMessage="1" sqref="J4:J6" xr:uid="{00000000-0002-0000-0400-000002000000}">
      <formula1>"do 35 godina,od 36 do 45 godina,od 46 - 55 godina,iznad 56 godina"</formula1>
    </dataValidation>
    <dataValidation type="list" allowBlank="1" showInputMessage="1" showErrorMessage="1" sqref="L4:L6" xr:uid="{00000000-0002-0000-0400-000003000000}">
      <formula1>"Domaće,Strano"</formula1>
    </dataValidation>
    <dataValidation type="list" allowBlank="1" showInputMessage="1" showErrorMessage="1" sqref="AQ4:AQ6 N4:N6 P4:P6 R4:R6 T4:T6 X4:X6 AB4:AB6 AF4:AF6 AH4:AH6 AL4:AL6" xr:uid="{00000000-0002-0000-0400-000004000000}">
      <formula1>"DA,NE"</formula1>
    </dataValidation>
    <dataValidation type="list" allowBlank="1" showInputMessage="1" showErrorMessage="1" sqref="AD4:AD6 Z4:Z6" xr:uid="{00000000-0002-0000-0400-000005000000}">
      <formula1>"Poslovna,Rodbinska,Poslovna i rodbinska,Ostala"</formula1>
    </dataValidation>
    <dataValidation type="list" allowBlank="1" showInputMessage="1" showErrorMessage="1" sqref="AJ4:AJ6"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6" xr:uid="{00000000-0002-0000-0400-000007000000}">
      <formula1>$F$110:$F$122</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9"/>
  <sheetViews>
    <sheetView showGridLines="0" topLeftCell="A34" zoomScaleNormal="100" workbookViewId="0">
      <selection activeCell="B39" sqref="B39"/>
    </sheetView>
  </sheetViews>
  <sheetFormatPr defaultColWidth="9.109375" defaultRowHeight="11.4" x14ac:dyDescent="0.3"/>
  <cols>
    <col min="1" max="1" width="31" style="72" customWidth="1"/>
    <col min="2" max="2" width="23.6640625" style="70" customWidth="1"/>
    <col min="3" max="3" width="10" style="72" hidden="1" customWidth="1"/>
    <col min="4" max="4" width="56.88671875" style="72" customWidth="1"/>
    <col min="5" max="16384" width="9.109375" style="72"/>
  </cols>
  <sheetData>
    <row r="1" spans="1:4" ht="27" customHeight="1" x14ac:dyDescent="0.3">
      <c r="A1" s="73" t="s">
        <v>0</v>
      </c>
      <c r="B1" s="85" t="s">
        <v>1</v>
      </c>
      <c r="C1" s="73" t="s">
        <v>285</v>
      </c>
      <c r="D1" s="73" t="s">
        <v>389</v>
      </c>
    </row>
    <row r="2" spans="1:4" ht="57" x14ac:dyDescent="0.3">
      <c r="A2" s="77" t="s">
        <v>79</v>
      </c>
      <c r="B2" s="7" t="s">
        <v>680</v>
      </c>
      <c r="C2" s="78">
        <f>IF(B2="DA",1,IF(B2="NE",2,0))</f>
        <v>1</v>
      </c>
      <c r="D2" s="68" t="s">
        <v>534</v>
      </c>
    </row>
    <row r="3" spans="1:4" ht="45.6" x14ac:dyDescent="0.3">
      <c r="A3" s="79" t="s">
        <v>80</v>
      </c>
      <c r="B3" s="27">
        <v>3</v>
      </c>
      <c r="C3" s="78"/>
      <c r="D3" s="68" t="s">
        <v>467</v>
      </c>
    </row>
    <row r="4" spans="1:4" ht="68.400000000000006" x14ac:dyDescent="0.3">
      <c r="A4" s="79" t="s">
        <v>81</v>
      </c>
      <c r="B4" s="27">
        <v>1</v>
      </c>
      <c r="C4" s="78"/>
      <c r="D4" s="68" t="s">
        <v>535</v>
      </c>
    </row>
    <row r="5" spans="1:4" ht="57" x14ac:dyDescent="0.3">
      <c r="A5" s="79" t="s">
        <v>82</v>
      </c>
      <c r="B5" s="27">
        <v>0</v>
      </c>
      <c r="C5" s="78"/>
      <c r="D5" s="68" t="s">
        <v>536</v>
      </c>
    </row>
    <row r="6" spans="1:4" ht="57" x14ac:dyDescent="0.3">
      <c r="A6" s="79" t="s">
        <v>647</v>
      </c>
      <c r="B6" s="27">
        <v>0</v>
      </c>
      <c r="C6" s="78">
        <f ca="1">IF(C2="NE",0,C6)</f>
        <v>0</v>
      </c>
      <c r="D6" s="68" t="s">
        <v>536</v>
      </c>
    </row>
    <row r="7" spans="1:4" ht="68.400000000000006" x14ac:dyDescent="0.3">
      <c r="A7" s="77" t="s">
        <v>83</v>
      </c>
      <c r="B7" s="7" t="s">
        <v>681</v>
      </c>
      <c r="C7" s="78">
        <f>IF(B7="DA",1,IF(B7="NE",2,3))</f>
        <v>2</v>
      </c>
      <c r="D7" s="68" t="s">
        <v>537</v>
      </c>
    </row>
    <row r="8" spans="1:4" ht="35.25" customHeight="1" x14ac:dyDescent="0.3">
      <c r="A8" s="77" t="s">
        <v>84</v>
      </c>
      <c r="B8" s="4"/>
      <c r="C8" s="78">
        <f>IF(B8="Vlastite Internet stranice",1,IF(B8="ZSE",2,IF(B8="SRPI",3,IF(B8="Vlastite Internet stranice i ZSE",4,IF(B8="Vlastite Internet stranice, ZSE i SRPI",5,IF(B8="Vlastite Internet stranice i SRPI",6,IF(B8="ZSE i SRPI",7,IF(B8="Nije javno objavljeno",8,IF(B8="Ostalo",9,10)))))))))</f>
        <v>10</v>
      </c>
      <c r="D8" s="68" t="s">
        <v>456</v>
      </c>
    </row>
    <row r="9" spans="1:4" ht="45.6" x14ac:dyDescent="0.3">
      <c r="A9" s="77" t="s">
        <v>85</v>
      </c>
      <c r="B9" s="7" t="s">
        <v>681</v>
      </c>
      <c r="C9" s="78">
        <f>IF(B9="DA",1,IF(B9="NE",2,3))</f>
        <v>2</v>
      </c>
      <c r="D9" s="68" t="s">
        <v>538</v>
      </c>
    </row>
    <row r="10" spans="1:4" ht="68.400000000000006" x14ac:dyDescent="0.3">
      <c r="A10" s="87" t="s">
        <v>86</v>
      </c>
      <c r="B10" s="27"/>
      <c r="C10" s="78"/>
      <c r="D10" s="68" t="s">
        <v>636</v>
      </c>
    </row>
    <row r="11" spans="1:4" ht="68.400000000000006" x14ac:dyDescent="0.3">
      <c r="A11" s="87" t="s">
        <v>87</v>
      </c>
      <c r="B11" s="27"/>
      <c r="C11" s="78"/>
      <c r="D11" s="68" t="s">
        <v>539</v>
      </c>
    </row>
    <row r="12" spans="1:4" ht="78.75" customHeight="1" x14ac:dyDescent="0.3">
      <c r="A12" s="77" t="s">
        <v>88</v>
      </c>
      <c r="B12" s="7" t="s">
        <v>681</v>
      </c>
      <c r="C12" s="78">
        <f>IF(B12="DA",1,IF(B12="NE",2,3))</f>
        <v>2</v>
      </c>
      <c r="D12" s="68" t="s">
        <v>540</v>
      </c>
    </row>
    <row r="13" spans="1:4" ht="30" customHeight="1" x14ac:dyDescent="0.3">
      <c r="A13" s="77" t="s">
        <v>89</v>
      </c>
      <c r="B13" s="7"/>
      <c r="C13" s="78">
        <f>IF(B13="DA",1,IF(B13="NE",2,3))</f>
        <v>3</v>
      </c>
      <c r="D13" s="68" t="s">
        <v>591</v>
      </c>
    </row>
    <row r="14" spans="1:4" ht="57" x14ac:dyDescent="0.3">
      <c r="A14" s="77" t="s">
        <v>90</v>
      </c>
      <c r="B14" s="7" t="s">
        <v>681</v>
      </c>
      <c r="C14" s="78">
        <f>IF(B14="DA",1,IF(B14="NE",2,0))</f>
        <v>2</v>
      </c>
      <c r="D14" s="68" t="s">
        <v>541</v>
      </c>
    </row>
    <row r="15" spans="1:4" ht="45.6" x14ac:dyDescent="0.3">
      <c r="A15" s="79" t="s">
        <v>91</v>
      </c>
      <c r="B15" s="27"/>
      <c r="C15" s="78"/>
      <c r="D15" s="68" t="s">
        <v>467</v>
      </c>
    </row>
    <row r="16" spans="1:4" ht="68.400000000000006" x14ac:dyDescent="0.3">
      <c r="A16" s="87" t="s">
        <v>92</v>
      </c>
      <c r="B16" s="27"/>
      <c r="C16" s="78"/>
      <c r="D16" s="68" t="s">
        <v>542</v>
      </c>
    </row>
    <row r="17" spans="1:4" ht="68.400000000000006" x14ac:dyDescent="0.3">
      <c r="A17" s="87" t="s">
        <v>93</v>
      </c>
      <c r="B17" s="27"/>
      <c r="C17" s="78"/>
      <c r="D17" s="68" t="s">
        <v>542</v>
      </c>
    </row>
    <row r="18" spans="1:4" ht="68.400000000000006" x14ac:dyDescent="0.3">
      <c r="A18" s="87" t="s">
        <v>648</v>
      </c>
      <c r="B18" s="27"/>
      <c r="C18" s="78">
        <f ca="1">IF(C14="NE",0,C18)</f>
        <v>0</v>
      </c>
      <c r="D18" s="68" t="s">
        <v>542</v>
      </c>
    </row>
    <row r="19" spans="1:4" ht="68.400000000000006" x14ac:dyDescent="0.3">
      <c r="A19" s="77" t="s">
        <v>94</v>
      </c>
      <c r="B19" s="7"/>
      <c r="C19" s="78">
        <f>IF(B19="DA",1,IF(B19="NE",2,3))</f>
        <v>3</v>
      </c>
      <c r="D19" s="68" t="s">
        <v>543</v>
      </c>
    </row>
    <row r="20" spans="1:4" ht="31.5" customHeight="1" x14ac:dyDescent="0.3">
      <c r="A20" s="77" t="s">
        <v>95</v>
      </c>
      <c r="B20" s="7"/>
      <c r="C20" s="78">
        <f>IF(B20="Vlastite Internet stranice",1,IF(B20="ZSE",2,IF(B20="SRPI",3,IF(B20="Vlastite Internet stranice i ZSE",4,IF(B20="Vlastite Internet stranice, ZSE i SRPI",5,IF(B20="Vlastite Internet stranice i SRPI",6,IF(B20="ZSE i SRPI",7,IF(B20="Nije javno objavljeno",8,IF(B20="Ostalo",9,10)))))))))</f>
        <v>10</v>
      </c>
      <c r="D20" s="68" t="s">
        <v>456</v>
      </c>
    </row>
    <row r="21" spans="1:4" ht="45.6" x14ac:dyDescent="0.3">
      <c r="A21" s="77" t="s">
        <v>96</v>
      </c>
      <c r="B21" s="7"/>
      <c r="C21" s="78">
        <f>IF(B21="DA",1,IF(B21="NE",2,3))</f>
        <v>3</v>
      </c>
      <c r="D21" s="68" t="s">
        <v>544</v>
      </c>
    </row>
    <row r="22" spans="1:4" ht="68.400000000000006" x14ac:dyDescent="0.3">
      <c r="A22" s="87" t="s">
        <v>97</v>
      </c>
      <c r="B22" s="27"/>
      <c r="C22" s="78"/>
      <c r="D22" s="68" t="s">
        <v>637</v>
      </c>
    </row>
    <row r="23" spans="1:4" ht="68.400000000000006" x14ac:dyDescent="0.3">
      <c r="A23" s="87" t="s">
        <v>98</v>
      </c>
      <c r="B23" s="27"/>
      <c r="C23" s="78"/>
      <c r="D23" s="68" t="s">
        <v>545</v>
      </c>
    </row>
    <row r="24" spans="1:4" ht="45.6" x14ac:dyDescent="0.3">
      <c r="A24" s="88" t="s">
        <v>99</v>
      </c>
      <c r="B24" s="7"/>
      <c r="C24" s="78">
        <f>IF(B24="DA",1,IF(B24="NE",2,3))</f>
        <v>3</v>
      </c>
      <c r="D24" s="68" t="s">
        <v>546</v>
      </c>
    </row>
    <row r="25" spans="1:4" ht="29.25" customHeight="1" x14ac:dyDescent="0.3">
      <c r="A25" s="88" t="s">
        <v>100</v>
      </c>
      <c r="B25" s="7"/>
      <c r="C25" s="78">
        <f>IF(B25="DA",1,IF(B25="NE",2,3))</f>
        <v>3</v>
      </c>
      <c r="D25" s="68" t="s">
        <v>456</v>
      </c>
    </row>
    <row r="26" spans="1:4" ht="57" x14ac:dyDescent="0.3">
      <c r="A26" s="88" t="s">
        <v>101</v>
      </c>
      <c r="B26" s="7" t="s">
        <v>681</v>
      </c>
      <c r="C26" s="89">
        <f>IF(B26="DA",1,IF(B26="NE",2,0))</f>
        <v>2</v>
      </c>
      <c r="D26" s="68" t="s">
        <v>547</v>
      </c>
    </row>
    <row r="27" spans="1:4" ht="45.6" x14ac:dyDescent="0.3">
      <c r="A27" s="79" t="s">
        <v>102</v>
      </c>
      <c r="B27" s="27"/>
      <c r="C27" s="89"/>
      <c r="D27" s="67" t="s">
        <v>467</v>
      </c>
    </row>
    <row r="28" spans="1:4" s="91" customFormat="1" ht="68.400000000000006" x14ac:dyDescent="0.3">
      <c r="A28" s="90" t="s">
        <v>103</v>
      </c>
      <c r="B28" s="11"/>
      <c r="C28" s="89"/>
      <c r="D28" s="67" t="s">
        <v>548</v>
      </c>
    </row>
    <row r="29" spans="1:4" ht="68.400000000000006" x14ac:dyDescent="0.3">
      <c r="A29" s="79" t="s">
        <v>104</v>
      </c>
      <c r="B29" s="27"/>
      <c r="C29" s="89"/>
      <c r="D29" s="67" t="s">
        <v>548</v>
      </c>
    </row>
    <row r="30" spans="1:4" ht="68.400000000000006" x14ac:dyDescent="0.3">
      <c r="A30" s="79" t="s">
        <v>649</v>
      </c>
      <c r="B30" s="27"/>
      <c r="C30" s="89">
        <f ca="1">IF(C26="NE",0,C30)</f>
        <v>0</v>
      </c>
      <c r="D30" s="67" t="s">
        <v>548</v>
      </c>
    </row>
    <row r="31" spans="1:4" ht="68.400000000000006" x14ac:dyDescent="0.3">
      <c r="A31" s="77" t="s">
        <v>105</v>
      </c>
      <c r="B31" s="7"/>
      <c r="C31" s="89">
        <f>IF(B31="DA",1,IF(B31="NE",2,3))</f>
        <v>3</v>
      </c>
      <c r="D31" s="67" t="s">
        <v>549</v>
      </c>
    </row>
    <row r="32" spans="1:4" ht="22.8" x14ac:dyDescent="0.3">
      <c r="A32" s="77" t="s">
        <v>106</v>
      </c>
      <c r="B32" s="4"/>
      <c r="C32" s="89">
        <f>IF(B32="Vlastite Internet stranice",1,IF(B32="ZSE",2,IF(B32="SRPI",3,IF(B32="Vlastite Internet stranice i ZSE",4,IF(B32="Vlastite Internet stranice, ZSE i SRPI",5,IF(B32="Vlastite Internet stranice i SRPI",6,IF(B32="ZSE i SRPI",7,IF(B32="Nije javno objavljeno",8,IF(B32="Ostalo",9,10)))))))))</f>
        <v>10</v>
      </c>
      <c r="D32" s="68" t="s">
        <v>456</v>
      </c>
    </row>
    <row r="33" spans="1:5" ht="45.6" x14ac:dyDescent="0.3">
      <c r="A33" s="77" t="s">
        <v>107</v>
      </c>
      <c r="B33" s="4"/>
      <c r="C33" s="89">
        <f>IF(B33="DA",1,IF(B33="NE",2,3))</f>
        <v>3</v>
      </c>
      <c r="D33" s="67" t="s">
        <v>550</v>
      </c>
    </row>
    <row r="34" spans="1:5" ht="45.6" x14ac:dyDescent="0.3">
      <c r="A34" s="79" t="s">
        <v>108</v>
      </c>
      <c r="B34" s="27"/>
      <c r="C34" s="89"/>
      <c r="D34" s="67" t="s">
        <v>467</v>
      </c>
    </row>
    <row r="35" spans="1:5" s="91" customFormat="1" ht="68.400000000000006" x14ac:dyDescent="0.3">
      <c r="A35" s="90" t="s">
        <v>109</v>
      </c>
      <c r="B35" s="11"/>
      <c r="C35" s="89"/>
      <c r="D35" s="67" t="s">
        <v>551</v>
      </c>
    </row>
    <row r="36" spans="1:5" ht="30" customHeight="1" x14ac:dyDescent="0.3">
      <c r="A36" s="77" t="s">
        <v>110</v>
      </c>
      <c r="B36" s="7" t="s">
        <v>681</v>
      </c>
      <c r="C36" s="89">
        <f>IF(B36="DA",1,IF(B36="NE",2,0))</f>
        <v>2</v>
      </c>
      <c r="D36" s="67" t="s">
        <v>522</v>
      </c>
    </row>
    <row r="37" spans="1:5" s="91" customFormat="1" ht="57" x14ac:dyDescent="0.3">
      <c r="A37" s="90" t="s">
        <v>111</v>
      </c>
      <c r="B37" s="10">
        <v>0</v>
      </c>
      <c r="C37" s="89"/>
      <c r="D37" s="67" t="s">
        <v>597</v>
      </c>
    </row>
    <row r="38" spans="1:5" ht="57" x14ac:dyDescent="0.3">
      <c r="A38" s="79" t="s">
        <v>112</v>
      </c>
      <c r="B38" s="4">
        <v>0</v>
      </c>
      <c r="C38" s="89"/>
      <c r="D38" s="67" t="s">
        <v>597</v>
      </c>
      <c r="E38" s="91"/>
    </row>
    <row r="39" spans="1:5" ht="34.200000000000003" x14ac:dyDescent="0.3">
      <c r="A39" s="77" t="s">
        <v>113</v>
      </c>
      <c r="B39" s="7" t="s">
        <v>681</v>
      </c>
      <c r="C39" s="89">
        <f>IF(B39="DA",1,IF(B39="NE",2,3))</f>
        <v>2</v>
      </c>
      <c r="D39" s="67" t="s">
        <v>522</v>
      </c>
    </row>
  </sheetData>
  <sheetProtection algorithmName="SHA-512" hashValue="WyEYnUhfw7VobyGFYfTu1e2RPSbZm+tCSOR4k7RbapHYlZvemM5Fci+YDvl6vRfhdP0c6Vt6iIRSAexCyoMECw==" saltValue="YcMpARwp8k2YpjIUE6iR/Q==" spinCount="100000" sheet="1" objects="1" scenarios="1"/>
  <conditionalFormatting sqref="A3:D13">
    <cfRule type="expression" dxfId="78" priority="12">
      <formula>$B$2="NE"</formula>
    </cfRule>
  </conditionalFormatting>
  <conditionalFormatting sqref="A8:D8">
    <cfRule type="expression" dxfId="77" priority="11">
      <formula>$B$7="NE"</formula>
    </cfRule>
  </conditionalFormatting>
  <conditionalFormatting sqref="A10:D11">
    <cfRule type="expression" dxfId="76" priority="10">
      <formula>$B$9="NE"</formula>
    </cfRule>
  </conditionalFormatting>
  <conditionalFormatting sqref="A13:D13">
    <cfRule type="expression" dxfId="75" priority="9">
      <formula>$B$12="NE"</formula>
    </cfRule>
  </conditionalFormatting>
  <conditionalFormatting sqref="A15:D25">
    <cfRule type="expression" dxfId="74" priority="8">
      <formula>$B$14="NE"</formula>
    </cfRule>
  </conditionalFormatting>
  <conditionalFormatting sqref="A20:D20">
    <cfRule type="expression" dxfId="73" priority="7">
      <formula>$B$19="NE"</formula>
    </cfRule>
  </conditionalFormatting>
  <conditionalFormatting sqref="A22:D23">
    <cfRule type="expression" dxfId="72" priority="6">
      <formula>$B$21="NE"</formula>
    </cfRule>
  </conditionalFormatting>
  <conditionalFormatting sqref="A25:D25">
    <cfRule type="expression" dxfId="71" priority="5">
      <formula>$B$24="NE"</formula>
    </cfRule>
  </conditionalFormatting>
  <conditionalFormatting sqref="A27:D35">
    <cfRule type="expression" dxfId="70" priority="4">
      <formula>$B$26="NE"</formula>
    </cfRule>
  </conditionalFormatting>
  <conditionalFormatting sqref="A32:D32">
    <cfRule type="expression" dxfId="69" priority="3">
      <formula>$B$31="NE"</formula>
    </cfRule>
  </conditionalFormatting>
  <conditionalFormatting sqref="A34:D35">
    <cfRule type="expression" dxfId="68" priority="2">
      <formula>$B$33="NE"</formula>
    </cfRule>
  </conditionalFormatting>
  <dataValidations count="9">
    <dataValidation type="list" allowBlank="1" showInputMessage="1" showErrorMessage="1" sqref="B20 B8 B32" xr:uid="{00000000-0002-0000-0500-000000000000}">
      <formula1>"Vlastite internet stranice,ZSE,SRPI,Vlastite internet stranice i ZSE,Vlastite Internet stranice, ZSE i SRPI, Vlastite internet stranice i SRPI, ZSE i SRPI,Nije javno objavljeno,Ostalo"</formula1>
    </dataValidation>
    <dataValidation type="list" allowBlank="1" showInputMessage="1" showErrorMessage="1" sqref="B2 B7 B19 B21 B39 B31 B33 B36 B9 B24:B26 B12:B14"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1 B35" xr:uid="{00000000-0002-0000-0500-000002000000}">
      <formula1>B11&lt;=B10</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6:B18" xr:uid="{00000000-0002-0000-0500-000003000000}">
      <formula1>B16&lt;=B15</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3" xr:uid="{00000000-0002-0000-0500-000005000000}">
      <formula1>B23&lt;=B22</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8:B30" xr:uid="{00000000-0002-0000-0500-000006000000}">
      <formula1>B28&lt;=B27</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7" xr:uid="{00000000-0002-0000-0500-000007000000}">
      <formula1>B37&lt;=(B27+B15+B3)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B6" xr:uid="{00000000-0002-0000-0500-000008000000}">
      <formula1>B5&lt;=B4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topLeftCell="A9" workbookViewId="0">
      <selection activeCell="B9" sqref="B9"/>
    </sheetView>
  </sheetViews>
  <sheetFormatPr defaultColWidth="9.109375" defaultRowHeight="14.4" x14ac:dyDescent="0.3"/>
  <cols>
    <col min="1" max="1" width="33.44140625" style="92" customWidth="1"/>
    <col min="2" max="2" width="22" style="101" customWidth="1"/>
    <col min="3" max="3" width="10.6640625" style="92" hidden="1" customWidth="1"/>
    <col min="4" max="4" width="51" style="92" customWidth="1"/>
    <col min="5" max="16384" width="9.109375" style="92"/>
  </cols>
  <sheetData>
    <row r="1" spans="1:4" ht="27" customHeight="1" x14ac:dyDescent="0.3">
      <c r="A1" s="49" t="s">
        <v>0</v>
      </c>
      <c r="B1" s="86" t="s">
        <v>1</v>
      </c>
      <c r="C1" s="49" t="s">
        <v>285</v>
      </c>
      <c r="D1" s="49" t="s">
        <v>389</v>
      </c>
    </row>
    <row r="2" spans="1:4" ht="45.6" x14ac:dyDescent="0.3">
      <c r="A2" s="93" t="s">
        <v>162</v>
      </c>
      <c r="B2" s="21" t="s">
        <v>680</v>
      </c>
      <c r="C2" s="94">
        <f>IF(B2="DA",1,IF(B2="NE",2,0))</f>
        <v>1</v>
      </c>
      <c r="D2" s="95" t="s">
        <v>493</v>
      </c>
    </row>
    <row r="3" spans="1:4" ht="79.8" x14ac:dyDescent="0.3">
      <c r="A3" s="93" t="s">
        <v>163</v>
      </c>
      <c r="B3" s="22">
        <v>6</v>
      </c>
      <c r="C3" s="94"/>
      <c r="D3" s="47" t="s">
        <v>588</v>
      </c>
    </row>
    <row r="4" spans="1:4" s="97" customFormat="1" ht="57" x14ac:dyDescent="0.3">
      <c r="A4" s="96" t="s">
        <v>164</v>
      </c>
      <c r="B4" s="23">
        <v>6</v>
      </c>
      <c r="C4" s="94"/>
      <c r="D4" s="95" t="s">
        <v>494</v>
      </c>
    </row>
    <row r="5" spans="1:4" ht="45.6" x14ac:dyDescent="0.3">
      <c r="A5" s="98" t="s">
        <v>165</v>
      </c>
      <c r="B5" s="24" t="s">
        <v>681</v>
      </c>
      <c r="C5" s="94">
        <f>IF(B5="DA",1,IF(B5="NE",2,0))</f>
        <v>2</v>
      </c>
      <c r="D5" s="47" t="s">
        <v>495</v>
      </c>
    </row>
    <row r="6" spans="1:4" ht="32.25" customHeight="1" x14ac:dyDescent="0.3">
      <c r="A6" s="98" t="s">
        <v>166</v>
      </c>
      <c r="B6" s="24"/>
      <c r="C6" s="94">
        <f>IF(B6="DA",1,IF(B6="NE",2,3))</f>
        <v>3</v>
      </c>
      <c r="D6" s="47" t="s">
        <v>456</v>
      </c>
    </row>
    <row r="7" spans="1:4" ht="45.6" x14ac:dyDescent="0.3">
      <c r="A7" s="93" t="s">
        <v>167</v>
      </c>
      <c r="B7" s="21" t="s">
        <v>680</v>
      </c>
      <c r="C7" s="94">
        <f>IF(B7="DA",1,IF(B7="NE",2,0))</f>
        <v>1</v>
      </c>
      <c r="D7" s="95" t="s">
        <v>587</v>
      </c>
    </row>
    <row r="8" spans="1:4" ht="102.6" x14ac:dyDescent="0.3">
      <c r="A8" s="93" t="s">
        <v>168</v>
      </c>
      <c r="B8" s="22">
        <v>7</v>
      </c>
      <c r="C8" s="99"/>
      <c r="D8" s="47" t="s">
        <v>638</v>
      </c>
    </row>
    <row r="9" spans="1:4" ht="57" x14ac:dyDescent="0.3">
      <c r="A9" s="100" t="s">
        <v>169</v>
      </c>
      <c r="B9" s="22">
        <v>7</v>
      </c>
      <c r="C9" s="94"/>
      <c r="D9" s="95" t="s">
        <v>496</v>
      </c>
    </row>
    <row r="10" spans="1:4" ht="89.25" customHeight="1" x14ac:dyDescent="0.3">
      <c r="A10" s="93" t="s">
        <v>170</v>
      </c>
      <c r="B10" s="21" t="s">
        <v>680</v>
      </c>
      <c r="C10" s="94">
        <f>IF(B10="DA",1,IF(B10="NE",2,0))</f>
        <v>1</v>
      </c>
      <c r="D10" s="47" t="s">
        <v>497</v>
      </c>
    </row>
    <row r="11" spans="1:4" ht="31.5" customHeight="1" x14ac:dyDescent="0.3">
      <c r="A11" s="93" t="s">
        <v>171</v>
      </c>
      <c r="B11" s="21" t="s">
        <v>681</v>
      </c>
      <c r="C11" s="94">
        <f>IF(B11="DA",1,IF(B11="NE",2,3))</f>
        <v>2</v>
      </c>
      <c r="D11" s="47" t="s">
        <v>456</v>
      </c>
    </row>
    <row r="12" spans="1:4" ht="68.400000000000006" x14ac:dyDescent="0.3">
      <c r="A12" s="96" t="s">
        <v>172</v>
      </c>
      <c r="B12" s="23">
        <v>7</v>
      </c>
      <c r="C12" s="94"/>
      <c r="D12" s="47" t="s">
        <v>635</v>
      </c>
    </row>
  </sheetData>
  <sheetProtection algorithmName="SHA-512" hashValue="LS5iOi+sO1ffcx0Kuz8JZy39tjwnsjz71SQYrZSYs9BM1PyLH2Dueqvqm1LGJQTIUIn+g9Bysg0WFXFnToyqoA==" saltValue="SeM5vOo8mSeUPS9UyUp8mQ==" spinCount="100000" sheet="1" objects="1" scenarios="1"/>
  <conditionalFormatting sqref="A4:D4">
    <cfRule type="expression" dxfId="66" priority="5">
      <formula>$B$3=0</formula>
    </cfRule>
  </conditionalFormatting>
  <conditionalFormatting sqref="A6:D6">
    <cfRule type="expression" dxfId="65" priority="4">
      <formula>$B$5="NE"</formula>
    </cfRule>
  </conditionalFormatting>
  <conditionalFormatting sqref="A9:D9">
    <cfRule type="expression" dxfId="64" priority="3">
      <formula>$B$8=0</formula>
    </cfRule>
  </conditionalFormatting>
  <conditionalFormatting sqref="A11:D11">
    <cfRule type="expression" dxfId="63"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129"/>
  <sheetViews>
    <sheetView topLeftCell="A70" zoomScaleNormal="100" workbookViewId="0">
      <selection activeCell="B70" sqref="B70"/>
    </sheetView>
  </sheetViews>
  <sheetFormatPr defaultColWidth="9.109375" defaultRowHeight="11.4" x14ac:dyDescent="0.2"/>
  <cols>
    <col min="1" max="1" width="34" style="3" customWidth="1"/>
    <col min="2" max="2" width="31.5546875" style="69" customWidth="1"/>
    <col min="3" max="3" width="10.6640625" style="3" hidden="1" customWidth="1"/>
    <col min="4" max="4" width="52" style="3" customWidth="1"/>
    <col min="5" max="8" width="9.109375" style="3"/>
    <col min="9" max="9" width="23.88671875" style="3" customWidth="1"/>
    <col min="10" max="10" width="62.88671875" style="3" customWidth="1"/>
    <col min="11" max="16384" width="9.109375" style="3"/>
  </cols>
  <sheetData>
    <row r="1" spans="1:4" ht="27" customHeight="1" x14ac:dyDescent="0.2">
      <c r="A1" s="103" t="s">
        <v>0</v>
      </c>
      <c r="B1" s="112" t="s">
        <v>1</v>
      </c>
      <c r="C1" s="103" t="s">
        <v>285</v>
      </c>
      <c r="D1" s="103" t="s">
        <v>389</v>
      </c>
    </row>
    <row r="2" spans="1:4" ht="64.5" customHeight="1" x14ac:dyDescent="0.2">
      <c r="A2" s="93" t="s">
        <v>173</v>
      </c>
      <c r="B2" s="21" t="s">
        <v>680</v>
      </c>
      <c r="C2" s="94">
        <f>IF(B2="DA",1,IF(B2="NE",2,0))</f>
        <v>1</v>
      </c>
      <c r="D2" s="104" t="s">
        <v>598</v>
      </c>
    </row>
    <row r="3" spans="1:4" ht="49.5" customHeight="1" x14ac:dyDescent="0.2">
      <c r="A3" s="100" t="s">
        <v>174</v>
      </c>
      <c r="B3" s="22">
        <v>5</v>
      </c>
      <c r="C3" s="94"/>
      <c r="D3" s="104" t="s">
        <v>527</v>
      </c>
    </row>
    <row r="4" spans="1:4" ht="66" customHeight="1" x14ac:dyDescent="0.2">
      <c r="A4" s="93" t="s">
        <v>175</v>
      </c>
      <c r="B4" s="21" t="s">
        <v>680</v>
      </c>
      <c r="C4" s="94">
        <f>IF(B4="DA",1,IF(B4="NE",2,0))</f>
        <v>1</v>
      </c>
      <c r="D4" s="105" t="s">
        <v>599</v>
      </c>
    </row>
    <row r="5" spans="1:4" ht="56.25" customHeight="1" x14ac:dyDescent="0.2">
      <c r="A5" s="100" t="s">
        <v>176</v>
      </c>
      <c r="B5" s="22">
        <v>4</v>
      </c>
      <c r="C5" s="94"/>
      <c r="D5" s="104" t="s">
        <v>467</v>
      </c>
    </row>
    <row r="6" spans="1:4" ht="30.75" customHeight="1" x14ac:dyDescent="0.2">
      <c r="A6" s="93" t="s">
        <v>177</v>
      </c>
      <c r="B6" s="21" t="s">
        <v>681</v>
      </c>
      <c r="C6" s="94">
        <f>IF(B6="DA",1,IF(B6="NE",2,0))</f>
        <v>2</v>
      </c>
      <c r="D6" s="104" t="s">
        <v>510</v>
      </c>
    </row>
    <row r="7" spans="1:4" ht="30.75" customHeight="1" x14ac:dyDescent="0.2">
      <c r="A7" s="93" t="s">
        <v>178</v>
      </c>
      <c r="B7" s="21" t="s">
        <v>681</v>
      </c>
      <c r="C7" s="94">
        <f>IF(B7="DA",1,IF(B7="NE",2,0))</f>
        <v>2</v>
      </c>
      <c r="D7" s="104" t="s">
        <v>510</v>
      </c>
    </row>
    <row r="8" spans="1:4" ht="30.75" customHeight="1" x14ac:dyDescent="0.2">
      <c r="A8" s="93" t="s">
        <v>179</v>
      </c>
      <c r="B8" s="21" t="s">
        <v>681</v>
      </c>
      <c r="C8" s="94">
        <f>IF(B8="DA",1,IF(B8="NE",2,0))</f>
        <v>2</v>
      </c>
      <c r="D8" s="104" t="s">
        <v>510</v>
      </c>
    </row>
    <row r="9" spans="1:4" ht="57" x14ac:dyDescent="0.2">
      <c r="A9" s="106" t="s">
        <v>180</v>
      </c>
      <c r="B9" s="31" t="s">
        <v>681</v>
      </c>
      <c r="C9" s="107">
        <f>IF(B9="DA",1,IF(B9="NE",2,0))</f>
        <v>2</v>
      </c>
      <c r="D9" s="104" t="s">
        <v>600</v>
      </c>
    </row>
    <row r="10" spans="1:4" ht="45.6" x14ac:dyDescent="0.2">
      <c r="A10" s="108" t="s">
        <v>181</v>
      </c>
      <c r="B10" s="32"/>
      <c r="C10" s="109"/>
      <c r="D10" s="104" t="s">
        <v>467</v>
      </c>
    </row>
    <row r="11" spans="1:4" ht="45.6" x14ac:dyDescent="0.2">
      <c r="A11" s="108" t="s">
        <v>182</v>
      </c>
      <c r="B11" s="32"/>
      <c r="C11" s="109"/>
      <c r="D11" s="104" t="s">
        <v>469</v>
      </c>
    </row>
    <row r="12" spans="1:4" ht="45.6" x14ac:dyDescent="0.2">
      <c r="A12" s="108" t="s">
        <v>183</v>
      </c>
      <c r="B12" s="32"/>
      <c r="C12" s="109"/>
      <c r="D12" s="104" t="s">
        <v>469</v>
      </c>
    </row>
    <row r="13" spans="1:4" ht="57" x14ac:dyDescent="0.2">
      <c r="A13" s="106" t="s">
        <v>184</v>
      </c>
      <c r="B13" s="31" t="s">
        <v>681</v>
      </c>
      <c r="C13" s="107">
        <f>IF(B13="DA",1,IF(B13="NE",2,0))</f>
        <v>2</v>
      </c>
      <c r="D13" s="104" t="s">
        <v>601</v>
      </c>
    </row>
    <row r="14" spans="1:4" ht="45.6" x14ac:dyDescent="0.2">
      <c r="A14" s="108" t="s">
        <v>185</v>
      </c>
      <c r="B14" s="32"/>
      <c r="C14" s="109"/>
      <c r="D14" s="104" t="s">
        <v>467</v>
      </c>
    </row>
    <row r="15" spans="1:4" ht="45.6" x14ac:dyDescent="0.2">
      <c r="A15" s="108" t="s">
        <v>186</v>
      </c>
      <c r="B15" s="32"/>
      <c r="C15" s="109"/>
      <c r="D15" s="104" t="s">
        <v>469</v>
      </c>
    </row>
    <row r="16" spans="1:4" ht="45.6" x14ac:dyDescent="0.2">
      <c r="A16" s="108" t="s">
        <v>187</v>
      </c>
      <c r="B16" s="32"/>
      <c r="C16" s="109"/>
      <c r="D16" s="104" t="s">
        <v>469</v>
      </c>
    </row>
    <row r="17" spans="1:4" ht="57" x14ac:dyDescent="0.2">
      <c r="A17" s="106" t="s">
        <v>188</v>
      </c>
      <c r="B17" s="31" t="s">
        <v>681</v>
      </c>
      <c r="C17" s="107">
        <f>IF(B17="DA",1,IF(B17="NE",2,0))</f>
        <v>2</v>
      </c>
      <c r="D17" s="47" t="s">
        <v>602</v>
      </c>
    </row>
    <row r="18" spans="1:4" ht="45.6" x14ac:dyDescent="0.2">
      <c r="A18" s="108" t="s">
        <v>189</v>
      </c>
      <c r="B18" s="32"/>
      <c r="C18" s="109"/>
      <c r="D18" s="104" t="s">
        <v>467</v>
      </c>
    </row>
    <row r="19" spans="1:4" ht="45.6" x14ac:dyDescent="0.2">
      <c r="A19" s="108" t="s">
        <v>190</v>
      </c>
      <c r="B19" s="32"/>
      <c r="C19" s="109"/>
      <c r="D19" s="104" t="s">
        <v>469</v>
      </c>
    </row>
    <row r="20" spans="1:4" ht="45.6" x14ac:dyDescent="0.2">
      <c r="A20" s="108" t="s">
        <v>191</v>
      </c>
      <c r="B20" s="32"/>
      <c r="C20" s="109"/>
      <c r="D20" s="104" t="s">
        <v>469</v>
      </c>
    </row>
    <row r="21" spans="1:4" ht="57" x14ac:dyDescent="0.2">
      <c r="A21" s="106" t="s">
        <v>192</v>
      </c>
      <c r="B21" s="31" t="s">
        <v>681</v>
      </c>
      <c r="C21" s="107">
        <f>IF(B21="DA",1,IF(B21="NE",2,0))</f>
        <v>2</v>
      </c>
      <c r="D21" s="47" t="s">
        <v>603</v>
      </c>
    </row>
    <row r="22" spans="1:4" ht="45.6" x14ac:dyDescent="0.2">
      <c r="A22" s="108" t="s">
        <v>193</v>
      </c>
      <c r="B22" s="32"/>
      <c r="C22" s="109"/>
      <c r="D22" s="104" t="s">
        <v>467</v>
      </c>
    </row>
    <row r="23" spans="1:4" ht="68.400000000000006" x14ac:dyDescent="0.2">
      <c r="A23" s="106" t="s">
        <v>194</v>
      </c>
      <c r="B23" s="31" t="s">
        <v>681</v>
      </c>
      <c r="C23" s="107">
        <f>IF(B23="DA",1,IF(B23="NE",2,0))</f>
        <v>2</v>
      </c>
      <c r="D23" s="104" t="s">
        <v>604</v>
      </c>
    </row>
    <row r="24" spans="1:4" ht="45.6" x14ac:dyDescent="0.2">
      <c r="A24" s="108" t="s">
        <v>195</v>
      </c>
      <c r="B24" s="32"/>
      <c r="C24" s="109"/>
      <c r="D24" s="104" t="s">
        <v>467</v>
      </c>
    </row>
    <row r="25" spans="1:4" ht="45.6" x14ac:dyDescent="0.2">
      <c r="A25" s="108" t="s">
        <v>196</v>
      </c>
      <c r="B25" s="32"/>
      <c r="C25" s="109"/>
      <c r="D25" s="104" t="s">
        <v>469</v>
      </c>
    </row>
    <row r="26" spans="1:4" ht="45.6" x14ac:dyDescent="0.2">
      <c r="A26" s="108" t="s">
        <v>197</v>
      </c>
      <c r="B26" s="32"/>
      <c r="C26" s="109"/>
      <c r="D26" s="104" t="s">
        <v>469</v>
      </c>
    </row>
    <row r="27" spans="1:4" ht="68.400000000000006" x14ac:dyDescent="0.2">
      <c r="A27" s="106" t="s">
        <v>283</v>
      </c>
      <c r="B27" s="31" t="s">
        <v>681</v>
      </c>
      <c r="C27" s="107">
        <f>IF(B27="DA",1,IF(B27="NE",2,0))</f>
        <v>2</v>
      </c>
      <c r="D27" s="47" t="s">
        <v>605</v>
      </c>
    </row>
    <row r="28" spans="1:4" ht="45.6" x14ac:dyDescent="0.2">
      <c r="A28" s="108" t="s">
        <v>198</v>
      </c>
      <c r="B28" s="32"/>
      <c r="C28" s="109"/>
      <c r="D28" s="104" t="s">
        <v>467</v>
      </c>
    </row>
    <row r="29" spans="1:4" ht="45.6" x14ac:dyDescent="0.2">
      <c r="A29" s="108" t="s">
        <v>199</v>
      </c>
      <c r="B29" s="32"/>
      <c r="C29" s="109"/>
      <c r="D29" s="104" t="s">
        <v>469</v>
      </c>
    </row>
    <row r="30" spans="1:4" ht="45.6" x14ac:dyDescent="0.2">
      <c r="A30" s="108" t="s">
        <v>200</v>
      </c>
      <c r="B30" s="32"/>
      <c r="C30" s="109"/>
      <c r="D30" s="104" t="s">
        <v>469</v>
      </c>
    </row>
    <row r="31" spans="1:4" ht="57" x14ac:dyDescent="0.2">
      <c r="A31" s="106" t="s">
        <v>201</v>
      </c>
      <c r="B31" s="33"/>
      <c r="C31" s="107">
        <f>IF(B31="gruba povreda dužnosti",1,IF(B31="nesposobnost za uredno obavljanje poslova društva",2,IF(B31="izglasavanje nepovjerenja u GS društva",3,IF(B31="ostalo",4,5))))</f>
        <v>5</v>
      </c>
      <c r="D31" s="47" t="s">
        <v>607</v>
      </c>
    </row>
    <row r="32" spans="1:4" ht="68.400000000000006" x14ac:dyDescent="0.2">
      <c r="A32" s="106" t="s">
        <v>202</v>
      </c>
      <c r="B32" s="31" t="s">
        <v>681</v>
      </c>
      <c r="C32" s="107">
        <f>IF(B32="DA",1,IF(B32="NE",2,0))</f>
        <v>2</v>
      </c>
      <c r="D32" s="47" t="s">
        <v>606</v>
      </c>
    </row>
    <row r="33" spans="1:4" ht="52.5" customHeight="1" x14ac:dyDescent="0.2">
      <c r="A33" s="108" t="s">
        <v>203</v>
      </c>
      <c r="B33" s="32"/>
      <c r="C33" s="109"/>
      <c r="D33" s="104" t="s">
        <v>467</v>
      </c>
    </row>
    <row r="34" spans="1:4" ht="53.25" customHeight="1" x14ac:dyDescent="0.2">
      <c r="A34" s="108" t="s">
        <v>204</v>
      </c>
      <c r="B34" s="32"/>
      <c r="C34" s="109"/>
      <c r="D34" s="104" t="s">
        <v>469</v>
      </c>
    </row>
    <row r="35" spans="1:4" ht="51" customHeight="1" x14ac:dyDescent="0.2">
      <c r="A35" s="108" t="s">
        <v>205</v>
      </c>
      <c r="B35" s="32"/>
      <c r="C35" s="109"/>
      <c r="D35" s="104" t="s">
        <v>469</v>
      </c>
    </row>
    <row r="36" spans="1:4" ht="90.75" customHeight="1" x14ac:dyDescent="0.2">
      <c r="A36" s="106" t="s">
        <v>206</v>
      </c>
      <c r="B36" s="31"/>
      <c r="C36" s="10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47" t="s">
        <v>528</v>
      </c>
    </row>
    <row r="37" spans="1:4" ht="57" x14ac:dyDescent="0.2">
      <c r="A37" s="106" t="s">
        <v>207</v>
      </c>
      <c r="B37" s="31" t="s">
        <v>681</v>
      </c>
      <c r="C37" s="107">
        <f>IF(B37="DA",1,IF(B37="NE",2,0))</f>
        <v>2</v>
      </c>
      <c r="D37" s="47" t="s">
        <v>608</v>
      </c>
    </row>
    <row r="38" spans="1:4" ht="45.6" x14ac:dyDescent="0.2">
      <c r="A38" s="108" t="s">
        <v>208</v>
      </c>
      <c r="B38" s="32"/>
      <c r="C38" s="109"/>
      <c r="D38" s="104" t="s">
        <v>467</v>
      </c>
    </row>
    <row r="39" spans="1:4" ht="45.6" x14ac:dyDescent="0.2">
      <c r="A39" s="108" t="s">
        <v>209</v>
      </c>
      <c r="B39" s="32"/>
      <c r="C39" s="109"/>
      <c r="D39" s="104" t="s">
        <v>469</v>
      </c>
    </row>
    <row r="40" spans="1:4" ht="45.6" x14ac:dyDescent="0.2">
      <c r="A40" s="108" t="s">
        <v>210</v>
      </c>
      <c r="B40" s="32"/>
      <c r="C40" s="109"/>
      <c r="D40" s="104" t="s">
        <v>469</v>
      </c>
    </row>
    <row r="41" spans="1:4" ht="68.400000000000006" x14ac:dyDescent="0.2">
      <c r="A41" s="106" t="s">
        <v>211</v>
      </c>
      <c r="B41" s="31" t="s">
        <v>681</v>
      </c>
      <c r="C41" s="107">
        <f>IF(B41="DA",1,IF(B41="NE",2,0))</f>
        <v>2</v>
      </c>
      <c r="D41" s="47" t="s">
        <v>609</v>
      </c>
    </row>
    <row r="42" spans="1:4" ht="45.6" x14ac:dyDescent="0.2">
      <c r="A42" s="108" t="s">
        <v>212</v>
      </c>
      <c r="B42" s="32"/>
      <c r="C42" s="109"/>
      <c r="D42" s="104" t="s">
        <v>467</v>
      </c>
    </row>
    <row r="43" spans="1:4" ht="45.6" x14ac:dyDescent="0.2">
      <c r="A43" s="108" t="s">
        <v>213</v>
      </c>
      <c r="B43" s="32"/>
      <c r="C43" s="109"/>
      <c r="D43" s="104" t="s">
        <v>469</v>
      </c>
    </row>
    <row r="44" spans="1:4" ht="45.6" x14ac:dyDescent="0.2">
      <c r="A44" s="108" t="s">
        <v>641</v>
      </c>
      <c r="B44" s="32"/>
      <c r="C44" s="109"/>
      <c r="D44" s="104" t="s">
        <v>469</v>
      </c>
    </row>
    <row r="45" spans="1:4" ht="57" x14ac:dyDescent="0.2">
      <c r="A45" s="106" t="s">
        <v>214</v>
      </c>
      <c r="B45" s="31" t="s">
        <v>681</v>
      </c>
      <c r="C45" s="107">
        <f>IF(B45="DA",1,IF(B45="NE",2,0))</f>
        <v>2</v>
      </c>
      <c r="D45" s="47" t="s">
        <v>610</v>
      </c>
    </row>
    <row r="46" spans="1:4" ht="45.6" x14ac:dyDescent="0.2">
      <c r="A46" s="108" t="s">
        <v>215</v>
      </c>
      <c r="B46" s="32"/>
      <c r="C46" s="109"/>
      <c r="D46" s="104" t="s">
        <v>467</v>
      </c>
    </row>
    <row r="47" spans="1:4" ht="57" x14ac:dyDescent="0.2">
      <c r="A47" s="106" t="s">
        <v>388</v>
      </c>
      <c r="B47" s="31" t="s">
        <v>681</v>
      </c>
      <c r="C47" s="107">
        <f>IF(B47="DA",1,IF(B47="NE",2,0))</f>
        <v>2</v>
      </c>
      <c r="D47" s="47" t="s">
        <v>611</v>
      </c>
    </row>
    <row r="48" spans="1:4" ht="45.6" x14ac:dyDescent="0.2">
      <c r="A48" s="108" t="s">
        <v>216</v>
      </c>
      <c r="B48" s="32"/>
      <c r="C48" s="109"/>
      <c r="D48" s="104" t="s">
        <v>467</v>
      </c>
    </row>
    <row r="49" spans="1:4" ht="45.6" x14ac:dyDescent="0.2">
      <c r="A49" s="108" t="s">
        <v>217</v>
      </c>
      <c r="B49" s="32"/>
      <c r="C49" s="109"/>
      <c r="D49" s="104" t="s">
        <v>469</v>
      </c>
    </row>
    <row r="50" spans="1:4" ht="45.6" x14ac:dyDescent="0.2">
      <c r="A50" s="108" t="s">
        <v>281</v>
      </c>
      <c r="B50" s="32"/>
      <c r="C50" s="109"/>
      <c r="D50" s="104" t="s">
        <v>469</v>
      </c>
    </row>
    <row r="51" spans="1:4" ht="68.400000000000006" x14ac:dyDescent="0.2">
      <c r="A51" s="106" t="s">
        <v>387</v>
      </c>
      <c r="B51" s="31" t="s">
        <v>681</v>
      </c>
      <c r="C51" s="107">
        <f>IF(B51="DA",1,IF(B51="NE",2,0))</f>
        <v>2</v>
      </c>
      <c r="D51" s="47" t="s">
        <v>612</v>
      </c>
    </row>
    <row r="52" spans="1:4" ht="45.6" x14ac:dyDescent="0.2">
      <c r="A52" s="108" t="s">
        <v>218</v>
      </c>
      <c r="B52" s="32"/>
      <c r="C52" s="109"/>
      <c r="D52" s="104" t="s">
        <v>467</v>
      </c>
    </row>
    <row r="53" spans="1:4" ht="45.6" x14ac:dyDescent="0.2">
      <c r="A53" s="108" t="s">
        <v>219</v>
      </c>
      <c r="B53" s="32"/>
      <c r="C53" s="109"/>
      <c r="D53" s="104" t="s">
        <v>469</v>
      </c>
    </row>
    <row r="54" spans="1:4" ht="45.6" x14ac:dyDescent="0.2">
      <c r="A54" s="108" t="s">
        <v>282</v>
      </c>
      <c r="B54" s="32"/>
      <c r="C54" s="109"/>
      <c r="D54" s="104" t="s">
        <v>469</v>
      </c>
    </row>
    <row r="55" spans="1:4" ht="57" x14ac:dyDescent="0.2">
      <c r="A55" s="106" t="s">
        <v>220</v>
      </c>
      <c r="B55" s="31"/>
      <c r="C55" s="107">
        <f>IF(B55="gruba povreda dužnosti",1,IF(B55="nesposobnost za uredno obavljanje poslova društva",2,IF(B55="izglasavanje nepovjerenja u GS društva",3,IF(B55="opoziv od strane suda",4,IF(B55="ostalo",5,6)))))</f>
        <v>6</v>
      </c>
      <c r="D55" s="47" t="s">
        <v>529</v>
      </c>
    </row>
    <row r="56" spans="1:4" ht="57" x14ac:dyDescent="0.2">
      <c r="A56" s="106" t="s">
        <v>221</v>
      </c>
      <c r="B56" s="31" t="s">
        <v>681</v>
      </c>
      <c r="C56" s="107">
        <f>IF(B56="DA",1,IF(B56="NE",2,0))</f>
        <v>2</v>
      </c>
      <c r="D56" s="47" t="s">
        <v>530</v>
      </c>
    </row>
    <row r="57" spans="1:4" ht="45.6" x14ac:dyDescent="0.2">
      <c r="A57" s="108" t="s">
        <v>222</v>
      </c>
      <c r="B57" s="32"/>
      <c r="C57" s="109"/>
      <c r="D57" s="104" t="s">
        <v>467</v>
      </c>
    </row>
    <row r="58" spans="1:4" ht="45.6" x14ac:dyDescent="0.2">
      <c r="A58" s="108" t="s">
        <v>223</v>
      </c>
      <c r="B58" s="32"/>
      <c r="C58" s="109"/>
      <c r="D58" s="104" t="s">
        <v>469</v>
      </c>
    </row>
    <row r="59" spans="1:4" ht="45.6" x14ac:dyDescent="0.2">
      <c r="A59" s="108" t="s">
        <v>642</v>
      </c>
      <c r="B59" s="32"/>
      <c r="C59" s="109"/>
      <c r="D59" s="104" t="s">
        <v>469</v>
      </c>
    </row>
    <row r="60" spans="1:4" ht="57" x14ac:dyDescent="0.2">
      <c r="A60" s="106" t="s">
        <v>284</v>
      </c>
      <c r="B60" s="31"/>
      <c r="C60" s="107">
        <f>IF(B60="osobni razlozi",1,IF(B60="promjena dioničarske strukture",2,IF(B60="osobni razlozi i promjena dioničarske strukture",3,IF(B60="ništa od navedenog",4,IF(B60="ostalo",5,6)))))</f>
        <v>6</v>
      </c>
      <c r="D60" s="47" t="s">
        <v>531</v>
      </c>
    </row>
    <row r="61" spans="1:4" s="110" customFormat="1" ht="40.5" customHeight="1" x14ac:dyDescent="0.2">
      <c r="A61" s="106" t="s">
        <v>224</v>
      </c>
      <c r="B61" s="31" t="s">
        <v>698</v>
      </c>
      <c r="C61" s="107">
        <f>IF(B61="Vlastite Internet stranice",1,IF(B61="ZSE",2,IF(B61="SRPI",3,IF(B61="Vlastite Internet stranice i ZSE",4,IF(B61="Vlastite Internet stranice, ZSE i SRPI",5,IF(B61="Vlastite Internet stranice i SRPI",6,IF(B61="ZSE i SRPI",7,IF(B61="Nije javno objavljeno",8,IF(B61="Ostalo",9,10)))))))))</f>
        <v>8</v>
      </c>
      <c r="D61" s="47" t="s">
        <v>532</v>
      </c>
    </row>
    <row r="62" spans="1:4" ht="42.75" customHeight="1" x14ac:dyDescent="0.2">
      <c r="A62" s="106" t="s">
        <v>225</v>
      </c>
      <c r="B62" s="31" t="s">
        <v>370</v>
      </c>
      <c r="C62" s="10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47" t="s">
        <v>532</v>
      </c>
    </row>
    <row r="63" spans="1:4" ht="39" customHeight="1" x14ac:dyDescent="0.2">
      <c r="A63" s="106" t="s">
        <v>226</v>
      </c>
      <c r="B63" s="31" t="s">
        <v>698</v>
      </c>
      <c r="C63" s="107">
        <f>IF(B63="Vlastite Internet stranice",1,IF(B63="ZSE",2,IF(B63="SRPI",3,IF(B63="Vlastite Internet stranice i ZSE",4,IF(B63="Vlastite Internet stranice, ZSE i SRPI",5,IF(B63="Vlastite Internet stranice i SRPI",6,IF(B63="ZSE i SRPI",7,IF(B63="Nije javno objavljeno",8,IF(B63="Ostalo",9,10)))))))))</f>
        <v>8</v>
      </c>
      <c r="D63" s="47" t="s">
        <v>532</v>
      </c>
    </row>
    <row r="64" spans="1:4" ht="27.75" customHeight="1" x14ac:dyDescent="0.2">
      <c r="A64" s="106" t="s">
        <v>227</v>
      </c>
      <c r="B64" s="31" t="s">
        <v>370</v>
      </c>
      <c r="C64" s="10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22</v>
      </c>
      <c r="D64" s="47" t="s">
        <v>532</v>
      </c>
    </row>
    <row r="65" spans="1:4" ht="41.25" customHeight="1" x14ac:dyDescent="0.2">
      <c r="A65" s="106" t="s">
        <v>228</v>
      </c>
      <c r="B65" s="31" t="s">
        <v>698</v>
      </c>
      <c r="C65" s="107">
        <f>IF(B65="Vlastite Internet stranice",1,IF(B65="ZSE",2,IF(B65="SRPI",3,IF(B65="Vlastite Internet stranice i ZSE",4,IF(B65="Vlastite Internet stranice, ZSE i SRPI",5,IF(B65="Vlastite Internet stranice i SRPI",6,IF(B65="ZSE i SRPI",7,IF(B65="Nije javno objavljeno",8,IF(B65="Ostalo",9,10)))))))))</f>
        <v>8</v>
      </c>
      <c r="D65" s="47" t="s">
        <v>532</v>
      </c>
    </row>
    <row r="66" spans="1:4" ht="37.5" customHeight="1" x14ac:dyDescent="0.2">
      <c r="A66" s="106" t="s">
        <v>229</v>
      </c>
      <c r="B66" s="31" t="s">
        <v>370</v>
      </c>
      <c r="C66" s="10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47" t="s">
        <v>532</v>
      </c>
    </row>
    <row r="67" spans="1:4" ht="37.5" customHeight="1" x14ac:dyDescent="0.2">
      <c r="A67" s="106" t="s">
        <v>230</v>
      </c>
      <c r="B67" s="31" t="s">
        <v>698</v>
      </c>
      <c r="C67" s="107">
        <f>IF(B67="Vlastite Internet stranice",1,IF(B67="ZSE",2,IF(B67="SRPI",3,IF(B67="Vlastite Internet stranice i ZSE",4,IF(B67="Vlastite Internet stranice, ZSE i SRPI",5,IF(B67="Vlastite Internet stranice i SRPI",6,IF(B67="ZSE i SRPI",7,IF(B67="Nije javno objavljeno",8,IF(B67="Ostalo",9,10)))))))))</f>
        <v>8</v>
      </c>
      <c r="D67" s="47" t="s">
        <v>532</v>
      </c>
    </row>
    <row r="68" spans="1:4" ht="30" customHeight="1" x14ac:dyDescent="0.2">
      <c r="A68" s="106" t="s">
        <v>231</v>
      </c>
      <c r="B68" s="31" t="s">
        <v>370</v>
      </c>
      <c r="C68" s="10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22</v>
      </c>
      <c r="D68" s="47" t="s">
        <v>532</v>
      </c>
    </row>
    <row r="69" spans="1:4" ht="57" x14ac:dyDescent="0.2">
      <c r="A69" s="106" t="s">
        <v>232</v>
      </c>
      <c r="B69" s="31" t="s">
        <v>680</v>
      </c>
      <c r="C69" s="107">
        <f>IF(B69="DA",1,IF(B69="NE",2,0))</f>
        <v>1</v>
      </c>
      <c r="D69" s="47" t="s">
        <v>613</v>
      </c>
    </row>
    <row r="70" spans="1:4" ht="45.6" x14ac:dyDescent="0.2">
      <c r="A70" s="108" t="s">
        <v>233</v>
      </c>
      <c r="B70" s="34">
        <v>0.38</v>
      </c>
      <c r="C70" s="107"/>
      <c r="D70" s="47" t="s">
        <v>458</v>
      </c>
    </row>
    <row r="71" spans="1:4" ht="57" x14ac:dyDescent="0.2">
      <c r="A71" s="106" t="s">
        <v>234</v>
      </c>
      <c r="B71" s="31" t="s">
        <v>681</v>
      </c>
      <c r="C71" s="107">
        <f>IF(B71="DA",1,IF(B71="NE",2,0))</f>
        <v>2</v>
      </c>
      <c r="D71" s="47" t="s">
        <v>614</v>
      </c>
    </row>
    <row r="72" spans="1:4" ht="45.6" x14ac:dyDescent="0.2">
      <c r="A72" s="108" t="s">
        <v>235</v>
      </c>
      <c r="B72" s="34"/>
      <c r="C72" s="107"/>
      <c r="D72" s="47" t="s">
        <v>458</v>
      </c>
    </row>
    <row r="73" spans="1:4" ht="57" x14ac:dyDescent="0.2">
      <c r="A73" s="106" t="s">
        <v>236</v>
      </c>
      <c r="B73" s="31" t="s">
        <v>681</v>
      </c>
      <c r="C73" s="107">
        <f>IF(B73="DA",1,IF(B73="NE",2,0))</f>
        <v>2</v>
      </c>
      <c r="D73" s="47" t="s">
        <v>615</v>
      </c>
    </row>
    <row r="74" spans="1:4" ht="45.6" x14ac:dyDescent="0.2">
      <c r="A74" s="108" t="s">
        <v>237</v>
      </c>
      <c r="B74" s="34"/>
      <c r="C74" s="107"/>
      <c r="D74" s="47" t="s">
        <v>458</v>
      </c>
    </row>
    <row r="75" spans="1:4" ht="57" x14ac:dyDescent="0.2">
      <c r="A75" s="106" t="s">
        <v>238</v>
      </c>
      <c r="B75" s="31" t="s">
        <v>680</v>
      </c>
      <c r="C75" s="107">
        <f>IF(B75="DA",1,IF(B75="NE",2,0))</f>
        <v>1</v>
      </c>
      <c r="D75" s="47" t="s">
        <v>616</v>
      </c>
    </row>
    <row r="76" spans="1:4" ht="45.6" x14ac:dyDescent="0.2">
      <c r="A76" s="108" t="s">
        <v>239</v>
      </c>
      <c r="B76" s="34">
        <v>8.5299999999999994</v>
      </c>
      <c r="C76" s="107"/>
      <c r="D76" s="47" t="s">
        <v>458</v>
      </c>
    </row>
    <row r="77" spans="1:4" ht="57" x14ac:dyDescent="0.2">
      <c r="A77" s="106" t="s">
        <v>240</v>
      </c>
      <c r="B77" s="31" t="s">
        <v>681</v>
      </c>
      <c r="C77" s="107">
        <f>IF(B77="DA",1,IF(B77="NE",2,0))</f>
        <v>2</v>
      </c>
      <c r="D77" s="47" t="s">
        <v>617</v>
      </c>
    </row>
    <row r="78" spans="1:4" ht="45.6" x14ac:dyDescent="0.2">
      <c r="A78" s="108" t="s">
        <v>241</v>
      </c>
      <c r="B78" s="34"/>
      <c r="C78" s="107"/>
      <c r="D78" s="47" t="s">
        <v>555</v>
      </c>
    </row>
    <row r="79" spans="1:4" ht="57" x14ac:dyDescent="0.2">
      <c r="A79" s="106" t="s">
        <v>242</v>
      </c>
      <c r="B79" s="31" t="s">
        <v>681</v>
      </c>
      <c r="C79" s="107">
        <f>IF(B79="DA",1,IF(B79="NE",2,0))</f>
        <v>2</v>
      </c>
      <c r="D79" s="47" t="s">
        <v>618</v>
      </c>
    </row>
    <row r="80" spans="1:4" ht="48.75" customHeight="1" x14ac:dyDescent="0.2">
      <c r="A80" s="108" t="s">
        <v>243</v>
      </c>
      <c r="B80" s="34"/>
      <c r="C80" s="107"/>
      <c r="D80" s="47" t="s">
        <v>458</v>
      </c>
    </row>
    <row r="108" spans="1:1" x14ac:dyDescent="0.2">
      <c r="A108" s="111" t="s">
        <v>345</v>
      </c>
    </row>
    <row r="109" spans="1:1" x14ac:dyDescent="0.2">
      <c r="A109" s="111" t="s">
        <v>346</v>
      </c>
    </row>
    <row r="110" spans="1:1" x14ac:dyDescent="0.2">
      <c r="A110" s="111" t="s">
        <v>386</v>
      </c>
    </row>
    <row r="111" spans="1:1" x14ac:dyDescent="0.2">
      <c r="A111" s="111" t="s">
        <v>429</v>
      </c>
    </row>
    <row r="112" spans="1:1" x14ac:dyDescent="0.2">
      <c r="A112" s="111" t="s">
        <v>385</v>
      </c>
    </row>
    <row r="113" spans="1:1" x14ac:dyDescent="0.2">
      <c r="A113" s="111" t="s">
        <v>384</v>
      </c>
    </row>
    <row r="114" spans="1:1" x14ac:dyDescent="0.2">
      <c r="A114" s="111" t="s">
        <v>383</v>
      </c>
    </row>
    <row r="115" spans="1:1" x14ac:dyDescent="0.2">
      <c r="A115" s="111" t="s">
        <v>427</v>
      </c>
    </row>
    <row r="116" spans="1:1" x14ac:dyDescent="0.2">
      <c r="A116" s="111" t="s">
        <v>428</v>
      </c>
    </row>
    <row r="117" spans="1:1" x14ac:dyDescent="0.2">
      <c r="A117" s="111" t="s">
        <v>382</v>
      </c>
    </row>
    <row r="118" spans="1:1" x14ac:dyDescent="0.2">
      <c r="A118" s="111" t="s">
        <v>381</v>
      </c>
    </row>
    <row r="119" spans="1:1" x14ac:dyDescent="0.2">
      <c r="A119" s="111" t="s">
        <v>380</v>
      </c>
    </row>
    <row r="120" spans="1:1" x14ac:dyDescent="0.2">
      <c r="A120" s="111" t="s">
        <v>379</v>
      </c>
    </row>
    <row r="121" spans="1:1" x14ac:dyDescent="0.2">
      <c r="A121" s="111" t="s">
        <v>378</v>
      </c>
    </row>
    <row r="122" spans="1:1" x14ac:dyDescent="0.2">
      <c r="A122" s="111" t="s">
        <v>377</v>
      </c>
    </row>
    <row r="123" spans="1:1" x14ac:dyDescent="0.2">
      <c r="A123" s="111" t="s">
        <v>376</v>
      </c>
    </row>
    <row r="124" spans="1:1" x14ac:dyDescent="0.2">
      <c r="A124" s="111" t="s">
        <v>375</v>
      </c>
    </row>
    <row r="125" spans="1:1" x14ac:dyDescent="0.2">
      <c r="A125" s="111" t="s">
        <v>374</v>
      </c>
    </row>
    <row r="126" spans="1:1" x14ac:dyDescent="0.2">
      <c r="A126" s="111" t="s">
        <v>373</v>
      </c>
    </row>
    <row r="127" spans="1:1" x14ac:dyDescent="0.2">
      <c r="A127" s="111" t="s">
        <v>372</v>
      </c>
    </row>
    <row r="128" spans="1:1" x14ac:dyDescent="0.2">
      <c r="A128" s="111" t="s">
        <v>371</v>
      </c>
    </row>
    <row r="129" spans="1:1" x14ac:dyDescent="0.2">
      <c r="A129" s="111" t="s">
        <v>370</v>
      </c>
    </row>
  </sheetData>
  <sheetProtection algorithmName="SHA-512" hashValue="tS+atdhjWnvEDQH0V70sxgOpt0anl7S7fRlCJcH1N78hyPpl70zfBg6Xz/5R06PL+FvdKNNV1nv7SBCeApCn5Q==" saltValue="1L2LfDBeKPYBTI3U2w1iGQ==" spinCount="100000" sheet="1" objects="1" scenarios="1"/>
  <conditionalFormatting sqref="A3:D3">
    <cfRule type="expression" dxfId="62" priority="21">
      <formula>$B$2="NE"</formula>
    </cfRule>
  </conditionalFormatting>
  <conditionalFormatting sqref="A5:D5">
    <cfRule type="expression" dxfId="61" priority="20">
      <formula>$B$4="NE"</formula>
    </cfRule>
  </conditionalFormatting>
  <conditionalFormatting sqref="A10:D12">
    <cfRule type="expression" dxfId="60" priority="19">
      <formula>$B$9="NE"</formula>
    </cfRule>
  </conditionalFormatting>
  <conditionalFormatting sqref="A14:D16">
    <cfRule type="expression" dxfId="59" priority="18">
      <formula>$B$13="NE"</formula>
    </cfRule>
  </conditionalFormatting>
  <conditionalFormatting sqref="A18:D20">
    <cfRule type="expression" dxfId="58" priority="17">
      <formula>$B$17="NE"</formula>
    </cfRule>
  </conditionalFormatting>
  <conditionalFormatting sqref="A22:D22">
    <cfRule type="expression" dxfId="57" priority="16">
      <formula>$B$21="NE"</formula>
    </cfRule>
  </conditionalFormatting>
  <conditionalFormatting sqref="A24:D26">
    <cfRule type="expression" dxfId="56" priority="15">
      <formula>$B$23="NE"</formula>
    </cfRule>
  </conditionalFormatting>
  <conditionalFormatting sqref="A28:D31">
    <cfRule type="expression" dxfId="55" priority="13">
      <formula>$B$27="NE"</formula>
    </cfRule>
  </conditionalFormatting>
  <conditionalFormatting sqref="A33:D36">
    <cfRule type="expression" dxfId="54" priority="14">
      <formula>$B$32="NE"</formula>
    </cfRule>
  </conditionalFormatting>
  <conditionalFormatting sqref="A38:D40">
    <cfRule type="expression" dxfId="53" priority="12">
      <formula>$B$37="NE"</formula>
    </cfRule>
  </conditionalFormatting>
  <conditionalFormatting sqref="A42:D44">
    <cfRule type="expression" dxfId="52" priority="11">
      <formula>$B$41="NE"</formula>
    </cfRule>
  </conditionalFormatting>
  <conditionalFormatting sqref="A46:D46">
    <cfRule type="expression" dxfId="51" priority="10">
      <formula>$B$45="NE"</formula>
    </cfRule>
  </conditionalFormatting>
  <conditionalFormatting sqref="A48:D50">
    <cfRule type="expression" dxfId="50" priority="9">
      <formula>$B$47="NE"</formula>
    </cfRule>
  </conditionalFormatting>
  <conditionalFormatting sqref="A52:D55">
    <cfRule type="expression" dxfId="49" priority="8">
      <formula>$B$51="NE"</formula>
    </cfRule>
  </conditionalFormatting>
  <conditionalFormatting sqref="A57:D60">
    <cfRule type="expression" dxfId="48" priority="7">
      <formula>$B$56="NE"</formula>
    </cfRule>
  </conditionalFormatting>
  <conditionalFormatting sqref="A70:D70">
    <cfRule type="expression" dxfId="47" priority="6">
      <formula>$B$69="NE"</formula>
    </cfRule>
  </conditionalFormatting>
  <conditionalFormatting sqref="A72:D72">
    <cfRule type="expression" dxfId="46" priority="5">
      <formula>$B$71="NE"</formula>
    </cfRule>
  </conditionalFormatting>
  <conditionalFormatting sqref="A74:D74">
    <cfRule type="expression" dxfId="45" priority="4">
      <formula>$B$73="NE"</formula>
    </cfRule>
  </conditionalFormatting>
  <conditionalFormatting sqref="A76:D76">
    <cfRule type="expression" dxfId="44" priority="3">
      <formula>$B$75="NE"</formula>
    </cfRule>
  </conditionalFormatting>
  <conditionalFormatting sqref="A78:D78">
    <cfRule type="expression" dxfId="43" priority="2">
      <formula>$B$77="NE"</formula>
    </cfRule>
  </conditionalFormatting>
  <conditionalFormatting sqref="A80:D80">
    <cfRule type="expression" dxfId="42"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formula1>"Vlastite internet stranice,ZSE,SRPI,Vlastite internet stranice i ZSE,Vlastite internet stranice, ZSE i SRPI,Vlastite internet stranice i SRPI,ZSE i SRPI,Nije javno objavljeno,Ostalo"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44"/>
  <sheetViews>
    <sheetView showGridLines="0" topLeftCell="A4" workbookViewId="0">
      <selection activeCell="B11" sqref="B11"/>
    </sheetView>
  </sheetViews>
  <sheetFormatPr defaultColWidth="9.109375" defaultRowHeight="11.4" x14ac:dyDescent="0.3"/>
  <cols>
    <col min="1" max="1" width="35" style="72" customWidth="1"/>
    <col min="2" max="2" width="18.109375" style="70" customWidth="1"/>
    <col min="3" max="3" width="10.6640625" style="72" hidden="1" customWidth="1"/>
    <col min="4" max="4" width="61.5546875" style="72" customWidth="1"/>
    <col min="5" max="16384" width="9.109375" style="72"/>
  </cols>
  <sheetData>
    <row r="1" spans="1:4" ht="27.75" customHeight="1" x14ac:dyDescent="0.3">
      <c r="A1" s="73" t="s">
        <v>0</v>
      </c>
      <c r="B1" s="85" t="s">
        <v>1</v>
      </c>
      <c r="C1" s="73" t="s">
        <v>285</v>
      </c>
      <c r="D1" s="73" t="s">
        <v>389</v>
      </c>
    </row>
    <row r="2" spans="1:4" ht="79.8" x14ac:dyDescent="0.3">
      <c r="A2" s="113" t="s">
        <v>244</v>
      </c>
      <c r="B2" s="7" t="s">
        <v>681</v>
      </c>
      <c r="C2" s="89">
        <f>IF(B2="DA",1,IF(B2="NE",2,0))</f>
        <v>2</v>
      </c>
      <c r="D2" s="67" t="s">
        <v>552</v>
      </c>
    </row>
    <row r="3" spans="1:4" ht="29.25" customHeight="1" x14ac:dyDescent="0.3">
      <c r="A3" s="114" t="s">
        <v>245</v>
      </c>
      <c r="B3" s="7"/>
      <c r="C3" s="89">
        <f>IF(B3="Vlastite Internet stranice",1,IF(B3="ZSE",2,IF(B3="SRPI",3,IF(B3="Vlastite Internet stranice i ZSE",4,IF(B3="Vlastite Internet stranice, ZSE i SRPI",5,IF(B3="Vlastite Internet stranice i SRPI",6,IF(B3="ZSE i SRPI",7,IF(B3="Nije javno objavljeno",8,IF(B3="Ostalo",9,10)))))))))</f>
        <v>10</v>
      </c>
      <c r="D3" s="67" t="s">
        <v>456</v>
      </c>
    </row>
    <row r="4" spans="1:4" ht="79.8" x14ac:dyDescent="0.3">
      <c r="A4" s="113" t="s">
        <v>246</v>
      </c>
      <c r="B4" s="10" t="s">
        <v>681</v>
      </c>
      <c r="C4" s="89">
        <f>IF(B4="DA",1,IF(B4="NE",2,0))</f>
        <v>2</v>
      </c>
      <c r="D4" s="67" t="s">
        <v>553</v>
      </c>
    </row>
    <row r="5" spans="1:4" ht="40.5" customHeight="1" x14ac:dyDescent="0.3">
      <c r="A5" s="113" t="s">
        <v>247</v>
      </c>
      <c r="B5" s="10"/>
      <c r="C5" s="89">
        <f>IF(B5="Vlastite Internet stranice",1,IF(B5="ZSE",2,IF(B5="SRPI",3,IF(B5="Vlastite Internet stranice i ZSE",4,IF(B5="Vlastite Internet stranice, ZSE i SRPI",5,IF(B5="Vlastite Internet stranice i SRPI",6,IF(B5="ZSE i SRPI",7,IF(B5="Nije javno objavljeno",8,IF(B5="Ostalo",9,10)))))))))</f>
        <v>10</v>
      </c>
      <c r="D5" s="67" t="s">
        <v>456</v>
      </c>
    </row>
    <row r="6" spans="1:4" ht="55.5" customHeight="1" x14ac:dyDescent="0.3">
      <c r="A6" s="114" t="s">
        <v>248</v>
      </c>
      <c r="B6" s="7" t="s">
        <v>681</v>
      </c>
      <c r="C6" s="78">
        <f>IF(B6="DA",1,IF(B6="NE",2,0))</f>
        <v>2</v>
      </c>
      <c r="D6" s="68" t="s">
        <v>554</v>
      </c>
    </row>
    <row r="7" spans="1:4" ht="45.6" x14ac:dyDescent="0.3">
      <c r="A7" s="115" t="s">
        <v>654</v>
      </c>
      <c r="B7" s="8"/>
      <c r="C7" s="89"/>
      <c r="D7" s="67" t="s">
        <v>555</v>
      </c>
    </row>
    <row r="8" spans="1:4" ht="45.6" x14ac:dyDescent="0.3">
      <c r="A8" s="115" t="s">
        <v>655</v>
      </c>
      <c r="B8" s="8"/>
      <c r="C8" s="89"/>
      <c r="D8" s="67" t="s">
        <v>555</v>
      </c>
    </row>
    <row r="9" spans="1:4" ht="45.6" x14ac:dyDescent="0.3">
      <c r="A9" s="114" t="s">
        <v>267</v>
      </c>
      <c r="B9" s="7" t="s">
        <v>681</v>
      </c>
      <c r="C9" s="89">
        <f>IF(B9="DA",1,IF(B9="NE",2,0))</f>
        <v>2</v>
      </c>
      <c r="D9" s="67" t="s">
        <v>619</v>
      </c>
    </row>
    <row r="10" spans="1:4" s="91" customFormat="1" ht="45.6" x14ac:dyDescent="0.3">
      <c r="A10" s="116" t="s">
        <v>249</v>
      </c>
      <c r="B10" s="12"/>
      <c r="C10" s="89"/>
      <c r="D10" s="67" t="s">
        <v>513</v>
      </c>
    </row>
    <row r="11" spans="1:4" ht="57" x14ac:dyDescent="0.3">
      <c r="A11" s="114" t="s">
        <v>268</v>
      </c>
      <c r="B11" s="7" t="s">
        <v>680</v>
      </c>
      <c r="C11" s="89">
        <f>IF(B11="DA",1,IF(B11="NE",2,0))</f>
        <v>1</v>
      </c>
      <c r="D11" s="67" t="s">
        <v>639</v>
      </c>
    </row>
    <row r="12" spans="1:4" ht="45.6" x14ac:dyDescent="0.3">
      <c r="A12" s="115" t="s">
        <v>250</v>
      </c>
      <c r="B12" s="9">
        <v>880</v>
      </c>
      <c r="C12" s="89"/>
      <c r="D12" s="67" t="s">
        <v>467</v>
      </c>
    </row>
    <row r="13" spans="1:4" ht="57" x14ac:dyDescent="0.3">
      <c r="A13" s="115" t="s">
        <v>251</v>
      </c>
      <c r="B13" s="8">
        <v>30272</v>
      </c>
      <c r="C13" s="89"/>
      <c r="D13" s="67" t="s">
        <v>556</v>
      </c>
    </row>
    <row r="14" spans="1:4" ht="45.6" x14ac:dyDescent="0.3">
      <c r="A14" s="114" t="s">
        <v>252</v>
      </c>
      <c r="B14" s="7" t="s">
        <v>681</v>
      </c>
      <c r="C14" s="89">
        <f>IF(B14="DA",1,IF(B14="NE",2,0))</f>
        <v>2</v>
      </c>
      <c r="D14" s="67" t="s">
        <v>620</v>
      </c>
    </row>
    <row r="15" spans="1:4" ht="45.6" x14ac:dyDescent="0.3">
      <c r="A15" s="116" t="s">
        <v>656</v>
      </c>
      <c r="B15" s="12"/>
      <c r="C15" s="89"/>
      <c r="D15" s="67" t="s">
        <v>513</v>
      </c>
    </row>
    <row r="16" spans="1:4" ht="45.6" x14ac:dyDescent="0.3">
      <c r="A16" s="114" t="s">
        <v>253</v>
      </c>
      <c r="B16" s="7" t="s">
        <v>681</v>
      </c>
      <c r="C16" s="89">
        <f>IF(B16="DA",1,IF(B16="NE",2,0))</f>
        <v>2</v>
      </c>
      <c r="D16" s="67" t="s">
        <v>622</v>
      </c>
    </row>
    <row r="17" spans="1:4" ht="45.6" x14ac:dyDescent="0.3">
      <c r="A17" s="115" t="s">
        <v>657</v>
      </c>
      <c r="B17" s="8"/>
      <c r="C17" s="89"/>
      <c r="D17" s="67" t="s">
        <v>513</v>
      </c>
    </row>
    <row r="18" spans="1:4" ht="45.6" x14ac:dyDescent="0.3">
      <c r="A18" s="114" t="s">
        <v>254</v>
      </c>
      <c r="B18" s="7" t="s">
        <v>681</v>
      </c>
      <c r="C18" s="89">
        <f>IF(B18="DA",1,IF(B18="NE",2,0))</f>
        <v>2</v>
      </c>
      <c r="D18" s="67" t="s">
        <v>621</v>
      </c>
    </row>
    <row r="19" spans="1:4" ht="45.6" x14ac:dyDescent="0.3">
      <c r="A19" s="115" t="s">
        <v>658</v>
      </c>
      <c r="B19" s="8"/>
      <c r="C19" s="89"/>
      <c r="D19" s="67" t="s">
        <v>513</v>
      </c>
    </row>
    <row r="20" spans="1:4" ht="22.8" x14ac:dyDescent="0.3">
      <c r="A20" s="114" t="s">
        <v>255</v>
      </c>
      <c r="B20" s="7" t="s">
        <v>680</v>
      </c>
      <c r="C20" s="89">
        <f>IF(B20="DA",1,IF(B20="NE",2,0))</f>
        <v>1</v>
      </c>
      <c r="D20" s="67" t="s">
        <v>522</v>
      </c>
    </row>
    <row r="21" spans="1:4" ht="79.8" x14ac:dyDescent="0.3">
      <c r="A21" s="113" t="s">
        <v>256</v>
      </c>
      <c r="B21" s="7" t="s">
        <v>681</v>
      </c>
      <c r="C21" s="89">
        <f>IF(B21="DA",1,IF(B21="NE",2,0))</f>
        <v>2</v>
      </c>
      <c r="D21" s="67" t="s">
        <v>557</v>
      </c>
    </row>
    <row r="22" spans="1:4" ht="22.8" x14ac:dyDescent="0.3">
      <c r="A22" s="114" t="s">
        <v>257</v>
      </c>
      <c r="B22" s="7"/>
      <c r="C22" s="89">
        <f>IF(B22="Vlastite Internet stranice",1,IF(B22="ZSE",2,IF(B22="SRPI",3,IF(B22="Vlastite Internet stranice i ZSE",4,IF(B22="Vlastite Internet stranice, ZSE i SRPI",5,IF(B22="Vlastite Internet stranice i SRPI",6,IF(B22="ZSE i SRPI",7,IF(B22="Nije javno objavljeno",8,IF(B22="Ostalo",9,10)))))))))</f>
        <v>10</v>
      </c>
      <c r="D22" s="67" t="s">
        <v>456</v>
      </c>
    </row>
    <row r="23" spans="1:4" ht="37.5" customHeight="1" x14ac:dyDescent="0.3">
      <c r="A23" s="114" t="s">
        <v>258</v>
      </c>
      <c r="B23" s="10" t="s">
        <v>699</v>
      </c>
      <c r="C23" s="89">
        <f>IF(B23="Statut",1,IF(B23="Glavna skupština",2,IF(B23="Ostalo",3,4)))</f>
        <v>2</v>
      </c>
      <c r="D23" s="67" t="s">
        <v>558</v>
      </c>
    </row>
    <row r="24" spans="1:4" ht="79.8" x14ac:dyDescent="0.3">
      <c r="A24" s="113" t="s">
        <v>259</v>
      </c>
      <c r="B24" s="7" t="s">
        <v>681</v>
      </c>
      <c r="C24" s="89">
        <f>IF(B24="DA",1,IF(B24="NE",2,0))</f>
        <v>2</v>
      </c>
      <c r="D24" s="67" t="s">
        <v>559</v>
      </c>
    </row>
    <row r="25" spans="1:4" ht="43.5" customHeight="1" x14ac:dyDescent="0.3">
      <c r="A25" s="117" t="s">
        <v>359</v>
      </c>
      <c r="B25" s="7"/>
      <c r="C25" s="89">
        <f>IF(B25="Vlastite Internet stranice",1,IF(B25="ZSE",2,IF(B25="SRPI",3,IF(B25="Vlastite Internet stranice i ZSE",4,IF(B25="Vlastite Internet stranice, ZSE i SRPI",5,IF(B25="Vlastite Internet stranice i SRPI",6,IF(B25="ZSE i SRPI",7,IF(B25="Nije javno objavljeno",8,IF(B25="Ostalo",9,10)))))))))</f>
        <v>10</v>
      </c>
      <c r="D25" s="67" t="s">
        <v>456</v>
      </c>
    </row>
    <row r="26" spans="1:4" ht="53.25" customHeight="1" x14ac:dyDescent="0.3">
      <c r="A26" s="113" t="s">
        <v>260</v>
      </c>
      <c r="B26" s="7" t="s">
        <v>681</v>
      </c>
      <c r="C26" s="89">
        <f>IF(B26="DA",1,IF(B26="NE",2,0))</f>
        <v>2</v>
      </c>
      <c r="D26" s="67" t="s">
        <v>560</v>
      </c>
    </row>
    <row r="27" spans="1:4" ht="51" customHeight="1" x14ac:dyDescent="0.3">
      <c r="A27" s="115" t="s">
        <v>659</v>
      </c>
      <c r="B27" s="8"/>
      <c r="C27" s="89"/>
      <c r="D27" s="67" t="s">
        <v>513</v>
      </c>
    </row>
    <row r="28" spans="1:4" ht="52.5" customHeight="1" x14ac:dyDescent="0.3">
      <c r="A28" s="113" t="s">
        <v>261</v>
      </c>
      <c r="B28" s="7" t="s">
        <v>681</v>
      </c>
      <c r="C28" s="89">
        <f>IF(B28="DA",1,IF(B28="NE",2,0))</f>
        <v>2</v>
      </c>
      <c r="D28" s="67" t="s">
        <v>561</v>
      </c>
    </row>
    <row r="29" spans="1:4" ht="50.25" customHeight="1" x14ac:dyDescent="0.3">
      <c r="A29" s="115" t="s">
        <v>660</v>
      </c>
      <c r="B29" s="8"/>
      <c r="C29" s="89"/>
      <c r="D29" s="67" t="s">
        <v>513</v>
      </c>
    </row>
    <row r="30" spans="1:4" ht="42.75" customHeight="1" x14ac:dyDescent="0.3">
      <c r="A30" s="114" t="s">
        <v>262</v>
      </c>
      <c r="B30" s="7" t="s">
        <v>680</v>
      </c>
      <c r="C30" s="89">
        <f>IF(B30="DA",1,IF(B30="NE",2,0))</f>
        <v>1</v>
      </c>
      <c r="D30" s="67" t="s">
        <v>522</v>
      </c>
    </row>
    <row r="31" spans="1:4" ht="57" x14ac:dyDescent="0.3">
      <c r="A31" s="113" t="s">
        <v>263</v>
      </c>
      <c r="B31" s="7" t="s">
        <v>681</v>
      </c>
      <c r="C31" s="89">
        <f>IF(B31="DA",1,IF(B31="NE",2,0))</f>
        <v>2</v>
      </c>
      <c r="D31" s="68" t="s">
        <v>623</v>
      </c>
    </row>
    <row r="32" spans="1:4" ht="53.25" customHeight="1" x14ac:dyDescent="0.3">
      <c r="A32" s="115" t="s">
        <v>661</v>
      </c>
      <c r="B32" s="8"/>
      <c r="C32" s="89"/>
      <c r="D32" s="68" t="s">
        <v>458</v>
      </c>
    </row>
    <row r="33" spans="1:4" ht="52.5" customHeight="1" x14ac:dyDescent="0.3">
      <c r="A33" s="115" t="s">
        <v>662</v>
      </c>
      <c r="B33" s="8"/>
      <c r="C33" s="89"/>
      <c r="D33" s="68" t="s">
        <v>458</v>
      </c>
    </row>
    <row r="34" spans="1:4" ht="45.6" x14ac:dyDescent="0.3">
      <c r="A34" s="114" t="s">
        <v>269</v>
      </c>
      <c r="B34" s="7" t="s">
        <v>681</v>
      </c>
      <c r="C34" s="89">
        <f>IF(B34="DA",1,IF(B34="NE",2,0))</f>
        <v>2</v>
      </c>
      <c r="D34" s="67" t="s">
        <v>624</v>
      </c>
    </row>
    <row r="35" spans="1:4" ht="45.6" x14ac:dyDescent="0.3">
      <c r="A35" s="116" t="s">
        <v>663</v>
      </c>
      <c r="B35" s="8"/>
      <c r="C35" s="89"/>
      <c r="D35" s="67" t="s">
        <v>513</v>
      </c>
    </row>
    <row r="36" spans="1:4" ht="68.400000000000006" x14ac:dyDescent="0.3">
      <c r="A36" s="114" t="s">
        <v>270</v>
      </c>
      <c r="B36" s="7" t="s">
        <v>680</v>
      </c>
      <c r="C36" s="89">
        <f>IF(B36="DA",1,IF(B36="NE",2,0))</f>
        <v>1</v>
      </c>
      <c r="D36" s="67" t="s">
        <v>640</v>
      </c>
    </row>
    <row r="37" spans="1:4" ht="45.6" x14ac:dyDescent="0.3">
      <c r="A37" s="118" t="s">
        <v>436</v>
      </c>
      <c r="B37" s="9">
        <v>172</v>
      </c>
      <c r="C37" s="89"/>
      <c r="D37" s="57" t="s">
        <v>563</v>
      </c>
    </row>
    <row r="38" spans="1:4" ht="57" x14ac:dyDescent="0.3">
      <c r="A38" s="116" t="s">
        <v>664</v>
      </c>
      <c r="B38" s="8">
        <v>5916.8</v>
      </c>
      <c r="C38" s="89"/>
      <c r="D38" s="67" t="s">
        <v>556</v>
      </c>
    </row>
    <row r="39" spans="1:4" ht="54" customHeight="1" x14ac:dyDescent="0.3">
      <c r="A39" s="114" t="s">
        <v>264</v>
      </c>
      <c r="B39" s="7" t="s">
        <v>681</v>
      </c>
      <c r="C39" s="89">
        <f>IF(B39="DA",1,IF(B39="NE",2,0))</f>
        <v>2</v>
      </c>
      <c r="D39" s="67" t="s">
        <v>625</v>
      </c>
    </row>
    <row r="40" spans="1:4" ht="51" customHeight="1" x14ac:dyDescent="0.3">
      <c r="A40" s="115" t="s">
        <v>665</v>
      </c>
      <c r="B40" s="8"/>
      <c r="C40" s="89"/>
      <c r="D40" s="67" t="s">
        <v>533</v>
      </c>
    </row>
    <row r="41" spans="1:4" ht="54" customHeight="1" x14ac:dyDescent="0.3">
      <c r="A41" s="114" t="s">
        <v>265</v>
      </c>
      <c r="B41" s="7" t="s">
        <v>681</v>
      </c>
      <c r="C41" s="89">
        <f>IF(B41="DA",1,IF(B41="NE",2,0))</f>
        <v>2</v>
      </c>
      <c r="D41" s="67" t="s">
        <v>565</v>
      </c>
    </row>
    <row r="42" spans="1:4" ht="48.75" customHeight="1" x14ac:dyDescent="0.3">
      <c r="A42" s="115" t="s">
        <v>666</v>
      </c>
      <c r="B42" s="8"/>
      <c r="C42" s="89"/>
      <c r="D42" s="67" t="s">
        <v>513</v>
      </c>
    </row>
    <row r="43" spans="1:4" ht="45.6" x14ac:dyDescent="0.3">
      <c r="A43" s="114" t="s">
        <v>266</v>
      </c>
      <c r="B43" s="7" t="s">
        <v>681</v>
      </c>
      <c r="C43" s="89">
        <f>IF(B43="DA",1,IF(B43="NE",2,0))</f>
        <v>2</v>
      </c>
      <c r="D43" s="67" t="s">
        <v>564</v>
      </c>
    </row>
    <row r="44" spans="1:4" ht="68.400000000000006" x14ac:dyDescent="0.3">
      <c r="A44" s="115" t="s">
        <v>667</v>
      </c>
      <c r="B44" s="8"/>
      <c r="C44" s="89"/>
      <c r="D44" s="67" t="s">
        <v>562</v>
      </c>
    </row>
  </sheetData>
  <sheetProtection algorithmName="SHA-512" hashValue="g8uhXMeTU2rdcws1wBII7TNr9CRtPJ4KePm9Z/dhZORrv3fabsQQirNgCh7s53TOFB+O0bOBXtCCosG2aP3KMQ==" saltValue="Dnjsly48bps/kdBKo2dfKw==" spinCount="100000" sheet="1" objects="1" scenarios="1"/>
  <conditionalFormatting sqref="A3:D3">
    <cfRule type="expression" dxfId="41" priority="19">
      <formula>$B$2="NE"</formula>
    </cfRule>
  </conditionalFormatting>
  <conditionalFormatting sqref="A5:D5">
    <cfRule type="expression" dxfId="40" priority="18">
      <formula>$B$4="NE"</formula>
    </cfRule>
  </conditionalFormatting>
  <conditionalFormatting sqref="A7:D8">
    <cfRule type="expression" dxfId="39" priority="17">
      <formula>$B$6="NE"</formula>
    </cfRule>
  </conditionalFormatting>
  <conditionalFormatting sqref="A10:D10">
    <cfRule type="expression" dxfId="38" priority="16">
      <formula>$B$9="NE"</formula>
    </cfRule>
  </conditionalFormatting>
  <conditionalFormatting sqref="A12:D13">
    <cfRule type="expression" dxfId="37" priority="15">
      <formula>$B$11="NE"</formula>
    </cfRule>
  </conditionalFormatting>
  <conditionalFormatting sqref="A15:D15">
    <cfRule type="expression" dxfId="36" priority="14">
      <formula>$B$14="NE"</formula>
    </cfRule>
  </conditionalFormatting>
  <conditionalFormatting sqref="A17:D17">
    <cfRule type="expression" dxfId="35" priority="13">
      <formula>$B$16="NE"</formula>
    </cfRule>
  </conditionalFormatting>
  <conditionalFormatting sqref="A19:D19">
    <cfRule type="expression" dxfId="34" priority="12">
      <formula>$B$18="NE"</formula>
    </cfRule>
  </conditionalFormatting>
  <conditionalFormatting sqref="A22:D22">
    <cfRule type="expression" dxfId="33" priority="2">
      <formula>$B$21="NE"</formula>
    </cfRule>
  </conditionalFormatting>
  <conditionalFormatting sqref="A25:D25">
    <cfRule type="expression" dxfId="32" priority="11">
      <formula>$B$24="NE"</formula>
    </cfRule>
  </conditionalFormatting>
  <conditionalFormatting sqref="A27:D27">
    <cfRule type="expression" dxfId="31" priority="10">
      <formula>$B$26="NE"</formula>
    </cfRule>
  </conditionalFormatting>
  <conditionalFormatting sqref="A29:D29">
    <cfRule type="expression" dxfId="30" priority="9">
      <formula>$B$28="NE"</formula>
    </cfRule>
  </conditionalFormatting>
  <conditionalFormatting sqref="A32:D33">
    <cfRule type="expression" dxfId="29" priority="8">
      <formula>$B$31="NE"</formula>
    </cfRule>
  </conditionalFormatting>
  <conditionalFormatting sqref="A35:D35">
    <cfRule type="expression" dxfId="28" priority="7">
      <formula>$B$34="NE"</formula>
    </cfRule>
  </conditionalFormatting>
  <conditionalFormatting sqref="A37:D38">
    <cfRule type="expression" dxfId="27" priority="6">
      <formula>$B$36="NE"</formula>
    </cfRule>
  </conditionalFormatting>
  <conditionalFormatting sqref="A40:D40">
    <cfRule type="expression" dxfId="26" priority="1">
      <formula>$B$39="NE"</formula>
    </cfRule>
  </conditionalFormatting>
  <conditionalFormatting sqref="A42:D42">
    <cfRule type="expression" dxfId="25" priority="4">
      <formula>$B$41="NE"</formula>
    </cfRule>
  </conditionalFormatting>
  <conditionalFormatting sqref="A44:D44">
    <cfRule type="expression" dxfId="24" priority="3">
      <formula>$B$43="NE"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formula1>"Vlastite internet stranice,ZSE,SRPI,Vlastite internet stranice i ZSE,Vlastite internet stranice, ZSE i SRPI,Vlastite internet stranice i SRPI,ZSE i SRPI,Nije javno objavljeno,Ostalo"</formula1>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2.xml><?xml version="1.0" encoding="utf-8"?>
<ds:datastoreItem xmlns:ds="http://schemas.openxmlformats.org/officeDocument/2006/customXml" ds:itemID="{C205D554-B215-4B93-A7A3-B749982BA165}">
  <ds:schemaRefs>
    <ds:schemaRef ds:uri="http://purl.org/dc/terms/"/>
    <ds:schemaRef ds:uri="http://www.w3.org/XML/1998/namespace"/>
    <ds:schemaRef ds:uri="d8745bc5-821e-4205-946a-621c2da728c8"/>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22baa3bd-a2fa-4ea9-9ebb-3a9c6a55952b"/>
    <ds:schemaRef ds:uri="http://purl.org/dc/dcmitype/"/>
  </ds:schemaRefs>
</ds:datastoreItem>
</file>

<file path=customXml/itemProps3.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David Mužić</cp:lastModifiedBy>
  <cp:lastPrinted>2025-02-06T11:13:09Z</cp:lastPrinted>
  <dcterms:created xsi:type="dcterms:W3CDTF">2020-03-25T08:54:56Z</dcterms:created>
  <dcterms:modified xsi:type="dcterms:W3CDTF">2025-04-29T13:13:12Z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